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y Drive\DULIEU_HUONG_Full\CAC GIAO TRINH\CAC GIAO TRINH 2021\2021 - GT KTTH A-Z\"/>
    </mc:Choice>
  </mc:AlternateContent>
  <xr:revisionPtr revIDLastSave="0" documentId="13_ncr:1_{CC3B8C34-1458-4DE7-AD1F-E3700E9A9BB1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BCC 1" sheetId="14" r:id="rId1"/>
    <sheet name="thang 1" sheetId="2" r:id="rId2"/>
    <sheet name="BCC 2" sheetId="17" r:id="rId3"/>
    <sheet name="THANG 02" sheetId="15" r:id="rId4"/>
    <sheet name="BCC 3" sheetId="18" r:id="rId5"/>
    <sheet name="THANG 03" sheetId="16" r:id="rId6"/>
    <sheet name="QTT" sheetId="20" r:id="rId7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9" i="20" l="1"/>
  <c r="V11" i="20" s="1"/>
  <c r="AD47" i="20"/>
  <c r="AB47" i="20"/>
  <c r="V47" i="20"/>
  <c r="U47" i="20"/>
  <c r="S47" i="20"/>
  <c r="N47" i="20"/>
  <c r="L47" i="20"/>
  <c r="J47" i="20"/>
  <c r="G47" i="20"/>
  <c r="F47" i="20"/>
  <c r="R47" i="20"/>
  <c r="O47" i="20"/>
  <c r="M47" i="20"/>
  <c r="X47" i="20"/>
  <c r="AD41" i="20"/>
  <c r="AB41" i="20"/>
  <c r="V41" i="20"/>
  <c r="U41" i="20"/>
  <c r="J41" i="20"/>
  <c r="I41" i="20"/>
  <c r="H41" i="20"/>
  <c r="G41" i="20"/>
  <c r="F41" i="20"/>
  <c r="L41" i="20"/>
  <c r="AD35" i="20"/>
  <c r="AB35" i="20"/>
  <c r="V35" i="20"/>
  <c r="U35" i="20"/>
  <c r="J35" i="20"/>
  <c r="G35" i="20"/>
  <c r="F35" i="20"/>
  <c r="O35" i="20"/>
  <c r="I35" i="20"/>
  <c r="H35" i="20"/>
  <c r="AD29" i="20"/>
  <c r="AB29" i="20"/>
  <c r="V29" i="20"/>
  <c r="U29" i="20"/>
  <c r="J29" i="20"/>
  <c r="G29" i="20"/>
  <c r="F29" i="20"/>
  <c r="X29" i="20"/>
  <c r="H29" i="20"/>
  <c r="AD22" i="20"/>
  <c r="AB22" i="20"/>
  <c r="V22" i="20"/>
  <c r="U22" i="20"/>
  <c r="Q22" i="20"/>
  <c r="L22" i="20"/>
  <c r="J22" i="20"/>
  <c r="I22" i="20"/>
  <c r="H22" i="20"/>
  <c r="G22" i="20"/>
  <c r="F22" i="20"/>
  <c r="S22" i="20"/>
  <c r="O22" i="20"/>
  <c r="N22" i="20"/>
  <c r="M22" i="20"/>
  <c r="R22" i="20"/>
  <c r="AD17" i="20"/>
  <c r="AB17" i="20"/>
  <c r="V17" i="20"/>
  <c r="U17" i="20"/>
  <c r="L17" i="20"/>
  <c r="J17" i="20"/>
  <c r="G17" i="20"/>
  <c r="F17" i="20"/>
  <c r="R17" i="20"/>
  <c r="X17" i="20"/>
  <c r="H17" i="20"/>
  <c r="AD11" i="20"/>
  <c r="AB11" i="20"/>
  <c r="U11" i="20"/>
  <c r="Q11" i="20"/>
  <c r="L11" i="20"/>
  <c r="J11" i="20"/>
  <c r="I11" i="20"/>
  <c r="H11" i="20"/>
  <c r="G11" i="20"/>
  <c r="F11" i="20"/>
  <c r="X11" i="20"/>
  <c r="N11" i="20"/>
  <c r="S11" i="20"/>
  <c r="P11" i="20"/>
  <c r="O11" i="20"/>
  <c r="M11" i="20"/>
  <c r="R11" i="20"/>
  <c r="AH27" i="18"/>
  <c r="AH24" i="18"/>
  <c r="AH21" i="18"/>
  <c r="AH22" i="18"/>
  <c r="AH17" i="18"/>
  <c r="AH18" i="18"/>
  <c r="AH27" i="17"/>
  <c r="AH24" i="17"/>
  <c r="AH21" i="17"/>
  <c r="AH17" i="17"/>
  <c r="AH24" i="14"/>
  <c r="AH21" i="14"/>
  <c r="AH28" i="18"/>
  <c r="AH25" i="18"/>
  <c r="AH19" i="18"/>
  <c r="AH10" i="18"/>
  <c r="AH9" i="18"/>
  <c r="AH28" i="17"/>
  <c r="AH25" i="17"/>
  <c r="AH22" i="17"/>
  <c r="AH19" i="17"/>
  <c r="AH18" i="17"/>
  <c r="AH10" i="17"/>
  <c r="AH9" i="17"/>
  <c r="AH28" i="14"/>
  <c r="AH25" i="14"/>
  <c r="AH22" i="14"/>
  <c r="AH19" i="14"/>
  <c r="AH18" i="14"/>
  <c r="AC47" i="16"/>
  <c r="AA47" i="16"/>
  <c r="U47" i="16"/>
  <c r="T47" i="16"/>
  <c r="I47" i="16"/>
  <c r="F47" i="16"/>
  <c r="E47" i="16"/>
  <c r="K46" i="16"/>
  <c r="R46" i="16" s="1"/>
  <c r="H46" i="16"/>
  <c r="W46" i="16" s="1"/>
  <c r="G46" i="16"/>
  <c r="K45" i="16"/>
  <c r="H45" i="16"/>
  <c r="W45" i="16" s="1"/>
  <c r="G45" i="16"/>
  <c r="AC41" i="16"/>
  <c r="AA41" i="16"/>
  <c r="U41" i="16"/>
  <c r="T41" i="16"/>
  <c r="I41" i="16"/>
  <c r="F41" i="16"/>
  <c r="E41" i="16"/>
  <c r="K40" i="16"/>
  <c r="N40" i="16" s="1"/>
  <c r="H40" i="16"/>
  <c r="W40" i="16" s="1"/>
  <c r="G40" i="16"/>
  <c r="K39" i="16"/>
  <c r="H39" i="16"/>
  <c r="W39" i="16" s="1"/>
  <c r="G39" i="16"/>
  <c r="AC35" i="16"/>
  <c r="AA35" i="16"/>
  <c r="U35" i="16"/>
  <c r="T35" i="16"/>
  <c r="I35" i="16"/>
  <c r="F35" i="16"/>
  <c r="E35" i="16"/>
  <c r="K34" i="16"/>
  <c r="N34" i="16" s="1"/>
  <c r="H34" i="16"/>
  <c r="W34" i="16" s="1"/>
  <c r="G34" i="16"/>
  <c r="K33" i="16"/>
  <c r="R33" i="16" s="1"/>
  <c r="H33" i="16"/>
  <c r="G33" i="16"/>
  <c r="AC29" i="16"/>
  <c r="AA29" i="16"/>
  <c r="U29" i="16"/>
  <c r="T29" i="16"/>
  <c r="I29" i="16"/>
  <c r="F29" i="16"/>
  <c r="E29" i="16"/>
  <c r="K28" i="16"/>
  <c r="P28" i="16" s="1"/>
  <c r="H28" i="16"/>
  <c r="W28" i="16" s="1"/>
  <c r="G28" i="16"/>
  <c r="K27" i="16"/>
  <c r="N27" i="16" s="1"/>
  <c r="H27" i="16"/>
  <c r="W27" i="16" s="1"/>
  <c r="G27" i="16"/>
  <c r="K26" i="16"/>
  <c r="P26" i="16" s="1"/>
  <c r="H26" i="16"/>
  <c r="G26" i="16"/>
  <c r="AC22" i="16"/>
  <c r="AA22" i="16"/>
  <c r="U22" i="16"/>
  <c r="T22" i="16"/>
  <c r="I22" i="16"/>
  <c r="F22" i="16"/>
  <c r="E22" i="16"/>
  <c r="K21" i="16"/>
  <c r="N21" i="16" s="1"/>
  <c r="H21" i="16"/>
  <c r="G21" i="16"/>
  <c r="AC17" i="16"/>
  <c r="AA17" i="16"/>
  <c r="U17" i="16"/>
  <c r="T17" i="16"/>
  <c r="I17" i="16"/>
  <c r="F17" i="16"/>
  <c r="E17" i="16"/>
  <c r="K16" i="16"/>
  <c r="P16" i="16" s="1"/>
  <c r="H16" i="16"/>
  <c r="W16" i="16" s="1"/>
  <c r="G16" i="16"/>
  <c r="K15" i="16"/>
  <c r="N15" i="16" s="1"/>
  <c r="H15" i="16"/>
  <c r="W15" i="16" s="1"/>
  <c r="G15" i="16"/>
  <c r="AC11" i="16"/>
  <c r="AA11" i="16"/>
  <c r="U11" i="16"/>
  <c r="T11" i="16"/>
  <c r="I11" i="16"/>
  <c r="F11" i="16"/>
  <c r="E11" i="16"/>
  <c r="K10" i="16"/>
  <c r="R10" i="16" s="1"/>
  <c r="H10" i="16"/>
  <c r="W10" i="16" s="1"/>
  <c r="G10" i="16"/>
  <c r="K9" i="16"/>
  <c r="H9" i="16"/>
  <c r="W9" i="16" s="1"/>
  <c r="G9" i="16"/>
  <c r="AC47" i="15"/>
  <c r="AA47" i="15"/>
  <c r="U47" i="15"/>
  <c r="T47" i="15"/>
  <c r="I47" i="15"/>
  <c r="F47" i="15"/>
  <c r="E47" i="15"/>
  <c r="K46" i="15"/>
  <c r="R46" i="15" s="1"/>
  <c r="H46" i="15"/>
  <c r="W46" i="15" s="1"/>
  <c r="G46" i="15"/>
  <c r="K45" i="15"/>
  <c r="L45" i="15" s="1"/>
  <c r="H45" i="15"/>
  <c r="G45" i="15"/>
  <c r="AC41" i="15"/>
  <c r="AA41" i="15"/>
  <c r="U41" i="15"/>
  <c r="T41" i="15"/>
  <c r="I41" i="15"/>
  <c r="F41" i="15"/>
  <c r="E41" i="15"/>
  <c r="K40" i="15"/>
  <c r="M40" i="15" s="1"/>
  <c r="H40" i="15"/>
  <c r="W40" i="15" s="1"/>
  <c r="G40" i="15"/>
  <c r="K39" i="15"/>
  <c r="Q39" i="15" s="1"/>
  <c r="H39" i="15"/>
  <c r="G39" i="15"/>
  <c r="AC35" i="15"/>
  <c r="AA35" i="15"/>
  <c r="U35" i="15"/>
  <c r="T35" i="15"/>
  <c r="I35" i="15"/>
  <c r="F35" i="15"/>
  <c r="E35" i="15"/>
  <c r="K34" i="15"/>
  <c r="Q34" i="15" s="1"/>
  <c r="H34" i="15"/>
  <c r="W34" i="15" s="1"/>
  <c r="G34" i="15"/>
  <c r="K33" i="15"/>
  <c r="R33" i="15" s="1"/>
  <c r="H33" i="15"/>
  <c r="G33" i="15"/>
  <c r="AC29" i="15"/>
  <c r="AA29" i="15"/>
  <c r="U29" i="15"/>
  <c r="T29" i="15"/>
  <c r="I29" i="15"/>
  <c r="F29" i="15"/>
  <c r="E29" i="15"/>
  <c r="K28" i="15"/>
  <c r="M28" i="15" s="1"/>
  <c r="H28" i="15"/>
  <c r="W28" i="15" s="1"/>
  <c r="G28" i="15"/>
  <c r="K27" i="15"/>
  <c r="M27" i="15" s="1"/>
  <c r="H27" i="15"/>
  <c r="W27" i="15" s="1"/>
  <c r="G27" i="15"/>
  <c r="K26" i="15"/>
  <c r="R26" i="15" s="1"/>
  <c r="H26" i="15"/>
  <c r="W26" i="15" s="1"/>
  <c r="G26" i="15"/>
  <c r="AC22" i="15"/>
  <c r="AA22" i="15"/>
  <c r="U22" i="15"/>
  <c r="T22" i="15"/>
  <c r="I22" i="15"/>
  <c r="F22" i="15"/>
  <c r="E22" i="15"/>
  <c r="K21" i="15"/>
  <c r="Q21" i="15" s="1"/>
  <c r="H21" i="15"/>
  <c r="G21" i="15"/>
  <c r="AC17" i="15"/>
  <c r="AC48" i="15" s="1"/>
  <c r="AA17" i="15"/>
  <c r="AA48" i="15" s="1"/>
  <c r="U17" i="15"/>
  <c r="T17" i="15"/>
  <c r="T48" i="15" s="1"/>
  <c r="I17" i="15"/>
  <c r="F17" i="15"/>
  <c r="E17" i="15"/>
  <c r="P16" i="15"/>
  <c r="K16" i="15"/>
  <c r="M16" i="15" s="1"/>
  <c r="H16" i="15"/>
  <c r="W16" i="15" s="1"/>
  <c r="G16" i="15"/>
  <c r="K15" i="15"/>
  <c r="P15" i="15" s="1"/>
  <c r="H15" i="15"/>
  <c r="G15" i="15"/>
  <c r="AC11" i="15"/>
  <c r="AA11" i="15"/>
  <c r="U11" i="15"/>
  <c r="T11" i="15"/>
  <c r="I11" i="15"/>
  <c r="F11" i="15"/>
  <c r="E11" i="15"/>
  <c r="K10" i="15"/>
  <c r="R10" i="15" s="1"/>
  <c r="H10" i="15"/>
  <c r="W10" i="15" s="1"/>
  <c r="G10" i="15"/>
  <c r="J10" i="15" s="1"/>
  <c r="K9" i="15"/>
  <c r="L9" i="15" s="1"/>
  <c r="H9" i="15"/>
  <c r="W9" i="15" s="1"/>
  <c r="G9" i="15"/>
  <c r="U48" i="15" l="1"/>
  <c r="AD48" i="20"/>
  <c r="F48" i="20"/>
  <c r="AB48" i="20"/>
  <c r="U48" i="20"/>
  <c r="V48" i="20"/>
  <c r="G48" i="20"/>
  <c r="J48" i="20"/>
  <c r="K41" i="20"/>
  <c r="K11" i="20"/>
  <c r="O17" i="20"/>
  <c r="T22" i="20"/>
  <c r="W22" i="20"/>
  <c r="Y29" i="20"/>
  <c r="O29" i="20"/>
  <c r="S17" i="20"/>
  <c r="Y22" i="20"/>
  <c r="H47" i="20"/>
  <c r="H48" i="20" s="1"/>
  <c r="I17" i="20"/>
  <c r="R35" i="20"/>
  <c r="K35" i="20"/>
  <c r="P47" i="20"/>
  <c r="I47" i="20"/>
  <c r="Q47" i="20"/>
  <c r="K17" i="20"/>
  <c r="X22" i="20"/>
  <c r="I29" i="20"/>
  <c r="S35" i="20"/>
  <c r="L35" i="20"/>
  <c r="N41" i="20"/>
  <c r="X41" i="20"/>
  <c r="K29" i="20"/>
  <c r="P22" i="20"/>
  <c r="K22" i="20"/>
  <c r="S29" i="20"/>
  <c r="L29" i="20"/>
  <c r="N35" i="20"/>
  <c r="X35" i="20"/>
  <c r="O41" i="20"/>
  <c r="R29" i="20"/>
  <c r="R41" i="20"/>
  <c r="N17" i="20"/>
  <c r="N29" i="20"/>
  <c r="S41" i="20"/>
  <c r="J39" i="16"/>
  <c r="W47" i="16"/>
  <c r="J9" i="16"/>
  <c r="X9" i="16" s="1"/>
  <c r="J16" i="15"/>
  <c r="X16" i="15" s="1"/>
  <c r="M15" i="15"/>
  <c r="J28" i="16"/>
  <c r="X28" i="16" s="1"/>
  <c r="M16" i="16"/>
  <c r="J26" i="16"/>
  <c r="J40" i="16"/>
  <c r="X40" i="16" s="1"/>
  <c r="R15" i="15"/>
  <c r="J45" i="15"/>
  <c r="M39" i="15"/>
  <c r="M41" i="15" s="1"/>
  <c r="N45" i="15"/>
  <c r="R39" i="15"/>
  <c r="L16" i="15"/>
  <c r="K41" i="15"/>
  <c r="Q16" i="16"/>
  <c r="P40" i="16"/>
  <c r="K41" i="16"/>
  <c r="I48" i="16"/>
  <c r="L28" i="16"/>
  <c r="AC48" i="16"/>
  <c r="L16" i="16"/>
  <c r="J27" i="16"/>
  <c r="X27" i="16" s="1"/>
  <c r="R27" i="15"/>
  <c r="R34" i="15"/>
  <c r="R35" i="15" s="1"/>
  <c r="H41" i="15"/>
  <c r="N28" i="15"/>
  <c r="F48" i="15"/>
  <c r="F48" i="16"/>
  <c r="R21" i="16"/>
  <c r="W11" i="16"/>
  <c r="J16" i="16"/>
  <c r="N28" i="16"/>
  <c r="L34" i="16"/>
  <c r="U48" i="16"/>
  <c r="Q28" i="16"/>
  <c r="M34" i="16"/>
  <c r="L15" i="16"/>
  <c r="J10" i="16"/>
  <c r="X10" i="16" s="1"/>
  <c r="AA48" i="16"/>
  <c r="R28" i="16"/>
  <c r="P34" i="16"/>
  <c r="J45" i="16"/>
  <c r="X45" i="16" s="1"/>
  <c r="R34" i="16"/>
  <c r="R35" i="16" s="1"/>
  <c r="G17" i="16"/>
  <c r="G22" i="16"/>
  <c r="K47" i="16"/>
  <c r="N16" i="16"/>
  <c r="L33" i="15"/>
  <c r="J46" i="15"/>
  <c r="X46" i="15" s="1"/>
  <c r="M17" i="15"/>
  <c r="Q28" i="15"/>
  <c r="N27" i="15"/>
  <c r="L46" i="15"/>
  <c r="L47" i="15" s="1"/>
  <c r="M10" i="15"/>
  <c r="E48" i="15"/>
  <c r="Q27" i="15"/>
  <c r="L39" i="15"/>
  <c r="P40" i="15"/>
  <c r="M46" i="15"/>
  <c r="K17" i="15"/>
  <c r="I48" i="15"/>
  <c r="J28" i="15"/>
  <c r="N39" i="15"/>
  <c r="L21" i="16"/>
  <c r="Q21" i="16"/>
  <c r="L27" i="16"/>
  <c r="M26" i="16"/>
  <c r="P27" i="16"/>
  <c r="P29" i="16" s="1"/>
  <c r="L39" i="16"/>
  <c r="H22" i="16"/>
  <c r="N26" i="16"/>
  <c r="Q34" i="16"/>
  <c r="P39" i="16"/>
  <c r="K11" i="16"/>
  <c r="M9" i="16"/>
  <c r="P15" i="16"/>
  <c r="P17" i="16" s="1"/>
  <c r="R16" i="16"/>
  <c r="S16" i="16" s="1"/>
  <c r="V16" i="16" s="1"/>
  <c r="N22" i="16"/>
  <c r="Q26" i="16"/>
  <c r="L45" i="16"/>
  <c r="E48" i="16"/>
  <c r="R26" i="16"/>
  <c r="M45" i="16"/>
  <c r="M21" i="16"/>
  <c r="M22" i="16" s="1"/>
  <c r="N45" i="16"/>
  <c r="P21" i="16"/>
  <c r="M28" i="16"/>
  <c r="P45" i="16"/>
  <c r="L40" i="16"/>
  <c r="Q45" i="16"/>
  <c r="W11" i="15"/>
  <c r="N15" i="15"/>
  <c r="N16" i="15"/>
  <c r="P27" i="15"/>
  <c r="P28" i="15"/>
  <c r="Q40" i="15"/>
  <c r="Q41" i="15" s="1"/>
  <c r="G41" i="15"/>
  <c r="W39" i="15"/>
  <c r="W41" i="15" s="1"/>
  <c r="R40" i="15"/>
  <c r="L10" i="15"/>
  <c r="L11" i="15" s="1"/>
  <c r="Q15" i="15"/>
  <c r="J39" i="15"/>
  <c r="K35" i="15"/>
  <c r="M45" i="15"/>
  <c r="M9" i="15"/>
  <c r="O9" i="15" s="1"/>
  <c r="M33" i="15"/>
  <c r="H17" i="15"/>
  <c r="R21" i="15"/>
  <c r="R22" i="15" s="1"/>
  <c r="N9" i="15"/>
  <c r="L15" i="15"/>
  <c r="L28" i="15"/>
  <c r="J34" i="15"/>
  <c r="X34" i="15" s="1"/>
  <c r="N40" i="15"/>
  <c r="W45" i="15"/>
  <c r="W47" i="15" s="1"/>
  <c r="L9" i="16"/>
  <c r="N9" i="16"/>
  <c r="P9" i="16"/>
  <c r="Q9" i="16"/>
  <c r="T48" i="16"/>
  <c r="G29" i="16"/>
  <c r="H29" i="16"/>
  <c r="W41" i="16"/>
  <c r="H41" i="16"/>
  <c r="J46" i="16"/>
  <c r="X46" i="16" s="1"/>
  <c r="G35" i="16"/>
  <c r="H35" i="16"/>
  <c r="J34" i="16"/>
  <c r="X34" i="16" s="1"/>
  <c r="J33" i="16"/>
  <c r="G47" i="15"/>
  <c r="H47" i="15"/>
  <c r="H35" i="15"/>
  <c r="W33" i="15"/>
  <c r="W35" i="15" s="1"/>
  <c r="J33" i="15"/>
  <c r="W29" i="15"/>
  <c r="G29" i="15"/>
  <c r="H29" i="15"/>
  <c r="J26" i="15"/>
  <c r="X26" i="15" s="1"/>
  <c r="G22" i="15"/>
  <c r="H22" i="15"/>
  <c r="J21" i="15"/>
  <c r="G17" i="15"/>
  <c r="G11" i="15"/>
  <c r="H11" i="15"/>
  <c r="J9" i="15"/>
  <c r="X9" i="15" s="1"/>
  <c r="W17" i="16"/>
  <c r="J41" i="16"/>
  <c r="X39" i="16"/>
  <c r="X16" i="16"/>
  <c r="L10" i="16"/>
  <c r="G11" i="16"/>
  <c r="Q15" i="16"/>
  <c r="H17" i="16"/>
  <c r="J21" i="16"/>
  <c r="Q27" i="16"/>
  <c r="L33" i="16"/>
  <c r="K35" i="16"/>
  <c r="M39" i="16"/>
  <c r="Q40" i="16"/>
  <c r="L46" i="16"/>
  <c r="G47" i="16"/>
  <c r="M10" i="16"/>
  <c r="H11" i="16"/>
  <c r="J15" i="16"/>
  <c r="R15" i="16"/>
  <c r="N17" i="16"/>
  <c r="L26" i="16"/>
  <c r="R27" i="16"/>
  <c r="K29" i="16"/>
  <c r="M33" i="16"/>
  <c r="W33" i="16"/>
  <c r="W35" i="16" s="1"/>
  <c r="N39" i="16"/>
  <c r="N41" i="16" s="1"/>
  <c r="R40" i="16"/>
  <c r="M46" i="16"/>
  <c r="H47" i="16"/>
  <c r="N10" i="16"/>
  <c r="K22" i="16"/>
  <c r="W26" i="16"/>
  <c r="W29" i="16" s="1"/>
  <c r="N33" i="16"/>
  <c r="N35" i="16" s="1"/>
  <c r="N46" i="16"/>
  <c r="K17" i="16"/>
  <c r="W21" i="16"/>
  <c r="W22" i="16" s="1"/>
  <c r="G41" i="16"/>
  <c r="R9" i="16"/>
  <c r="R11" i="16" s="1"/>
  <c r="P10" i="16"/>
  <c r="M15" i="16"/>
  <c r="M27" i="16"/>
  <c r="P33" i="16"/>
  <c r="Q39" i="16"/>
  <c r="M40" i="16"/>
  <c r="R45" i="16"/>
  <c r="R47" i="16" s="1"/>
  <c r="P46" i="16"/>
  <c r="Q10" i="16"/>
  <c r="Q33" i="16"/>
  <c r="R39" i="16"/>
  <c r="Q46" i="16"/>
  <c r="X10" i="15"/>
  <c r="X28" i="15"/>
  <c r="P9" i="15"/>
  <c r="N10" i="15"/>
  <c r="Q16" i="15"/>
  <c r="L21" i="15"/>
  <c r="K22" i="15"/>
  <c r="M26" i="15"/>
  <c r="M29" i="15" s="1"/>
  <c r="N33" i="15"/>
  <c r="L34" i="15"/>
  <c r="P45" i="15"/>
  <c r="N46" i="15"/>
  <c r="O46" i="15" s="1"/>
  <c r="Q9" i="15"/>
  <c r="R16" i="15"/>
  <c r="M21" i="15"/>
  <c r="W21" i="15"/>
  <c r="W22" i="15" s="1"/>
  <c r="Q22" i="15"/>
  <c r="N26" i="15"/>
  <c r="L27" i="15"/>
  <c r="O27" i="15" s="1"/>
  <c r="R28" i="15"/>
  <c r="M34" i="15"/>
  <c r="P39" i="15"/>
  <c r="L40" i="15"/>
  <c r="Q45" i="15"/>
  <c r="J27" i="15"/>
  <c r="J40" i="15"/>
  <c r="R9" i="15"/>
  <c r="R11" i="15" s="1"/>
  <c r="P10" i="15"/>
  <c r="K11" i="15"/>
  <c r="W15" i="15"/>
  <c r="W17" i="15" s="1"/>
  <c r="N21" i="15"/>
  <c r="P33" i="15"/>
  <c r="N34" i="15"/>
  <c r="G35" i="15"/>
  <c r="R45" i="15"/>
  <c r="R47" i="15" s="1"/>
  <c r="P46" i="15"/>
  <c r="K47" i="15"/>
  <c r="J15" i="15"/>
  <c r="Q10" i="15"/>
  <c r="P26" i="15"/>
  <c r="Q33" i="15"/>
  <c r="Q35" i="15" s="1"/>
  <c r="Q46" i="15"/>
  <c r="K29" i="15"/>
  <c r="P21" i="15"/>
  <c r="Q26" i="15"/>
  <c r="P34" i="15"/>
  <c r="L26" i="15"/>
  <c r="G15" i="2"/>
  <c r="H15" i="2"/>
  <c r="W15" i="2" s="1"/>
  <c r="K15" i="2"/>
  <c r="N15" i="2" s="1"/>
  <c r="G16" i="2"/>
  <c r="H16" i="2"/>
  <c r="W16" i="2" s="1"/>
  <c r="K16" i="2"/>
  <c r="P16" i="2" s="1"/>
  <c r="O28" i="15" l="1"/>
  <c r="K48" i="15"/>
  <c r="W48" i="15"/>
  <c r="N48" i="20"/>
  <c r="L48" i="20"/>
  <c r="X48" i="20"/>
  <c r="O48" i="20"/>
  <c r="I48" i="20"/>
  <c r="R48" i="20"/>
  <c r="S48" i="20"/>
  <c r="Q35" i="20"/>
  <c r="T11" i="20"/>
  <c r="W11" i="20"/>
  <c r="Y17" i="20"/>
  <c r="T47" i="20"/>
  <c r="Y11" i="20"/>
  <c r="M29" i="20"/>
  <c r="P29" i="20"/>
  <c r="M17" i="20"/>
  <c r="P17" i="20"/>
  <c r="Q29" i="20"/>
  <c r="W47" i="20"/>
  <c r="Q41" i="20"/>
  <c r="K47" i="20"/>
  <c r="K48" i="20" s="1"/>
  <c r="P35" i="20"/>
  <c r="M35" i="20"/>
  <c r="P41" i="20"/>
  <c r="M41" i="20"/>
  <c r="Q17" i="20"/>
  <c r="O15" i="15"/>
  <c r="S27" i="15"/>
  <c r="V27" i="15" s="1"/>
  <c r="J47" i="15"/>
  <c r="O27" i="16"/>
  <c r="Q11" i="16"/>
  <c r="N47" i="16"/>
  <c r="J11" i="16"/>
  <c r="S26" i="16"/>
  <c r="N29" i="16"/>
  <c r="S28" i="16"/>
  <c r="V28" i="16" s="1"/>
  <c r="Y28" i="16" s="1"/>
  <c r="Z28" i="16" s="1"/>
  <c r="AB28" i="16" s="1"/>
  <c r="L41" i="16"/>
  <c r="J29" i="16"/>
  <c r="P41" i="16"/>
  <c r="S40" i="16"/>
  <c r="V40" i="16" s="1"/>
  <c r="O16" i="16"/>
  <c r="S15" i="15"/>
  <c r="V15" i="15" s="1"/>
  <c r="S21" i="16"/>
  <c r="V21" i="16" s="1"/>
  <c r="R29" i="16"/>
  <c r="R41" i="16"/>
  <c r="O28" i="16"/>
  <c r="L17" i="16"/>
  <c r="M11" i="15"/>
  <c r="O16" i="15"/>
  <c r="N41" i="15"/>
  <c r="R41" i="15"/>
  <c r="M22" i="15"/>
  <c r="M48" i="15" s="1"/>
  <c r="X45" i="15"/>
  <c r="J22" i="15"/>
  <c r="S34" i="15"/>
  <c r="V34" i="15" s="1"/>
  <c r="Y34" i="15" s="1"/>
  <c r="Z34" i="15" s="1"/>
  <c r="AB34" i="15" s="1"/>
  <c r="S46" i="15"/>
  <c r="V46" i="15" s="1"/>
  <c r="Y46" i="15" s="1"/>
  <c r="Z46" i="15" s="1"/>
  <c r="AB46" i="15" s="1"/>
  <c r="S16" i="15"/>
  <c r="V16" i="15" s="1"/>
  <c r="Y16" i="15" s="1"/>
  <c r="Z16" i="15" s="1"/>
  <c r="AB16" i="15" s="1"/>
  <c r="O40" i="16"/>
  <c r="M47" i="16"/>
  <c r="J47" i="16"/>
  <c r="S34" i="16"/>
  <c r="V34" i="16" s="1"/>
  <c r="Y34" i="16" s="1"/>
  <c r="Z34" i="16" s="1"/>
  <c r="AB34" i="16" s="1"/>
  <c r="S15" i="16"/>
  <c r="V15" i="16" s="1"/>
  <c r="V17" i="16" s="1"/>
  <c r="M11" i="16"/>
  <c r="O45" i="16"/>
  <c r="O21" i="16"/>
  <c r="O22" i="16" s="1"/>
  <c r="Q41" i="16"/>
  <c r="S46" i="16"/>
  <c r="V46" i="16" s="1"/>
  <c r="Y46" i="16" s="1"/>
  <c r="Z46" i="16" s="1"/>
  <c r="AB46" i="16" s="1"/>
  <c r="Q29" i="15"/>
  <c r="N29" i="15"/>
  <c r="O10" i="15"/>
  <c r="O11" i="15" s="1"/>
  <c r="M47" i="15"/>
  <c r="O40" i="15"/>
  <c r="S40" i="15"/>
  <c r="V40" i="15" s="1"/>
  <c r="O39" i="15"/>
  <c r="W48" i="16"/>
  <c r="O15" i="16"/>
  <c r="O34" i="16"/>
  <c r="X26" i="16"/>
  <c r="X29" i="16" s="1"/>
  <c r="R22" i="16"/>
  <c r="R17" i="16"/>
  <c r="Q17" i="15"/>
  <c r="O34" i="15"/>
  <c r="O17" i="15"/>
  <c r="S28" i="15"/>
  <c r="V28" i="15" s="1"/>
  <c r="Y28" i="15" s="1"/>
  <c r="Z28" i="15" s="1"/>
  <c r="AB28" i="15" s="1"/>
  <c r="O45" i="15"/>
  <c r="O47" i="15" s="1"/>
  <c r="G48" i="16"/>
  <c r="Q22" i="16"/>
  <c r="O46" i="16"/>
  <c r="S27" i="16"/>
  <c r="P22" i="16"/>
  <c r="S9" i="16"/>
  <c r="V9" i="16" s="1"/>
  <c r="Y9" i="16" s="1"/>
  <c r="K48" i="16"/>
  <c r="Y16" i="16"/>
  <c r="Z16" i="16" s="1"/>
  <c r="AB16" i="16" s="1"/>
  <c r="O9" i="16"/>
  <c r="Q47" i="16"/>
  <c r="H48" i="16"/>
  <c r="S10" i="15"/>
  <c r="V10" i="15" s="1"/>
  <c r="Y10" i="15" s="1"/>
  <c r="Z10" i="15" s="1"/>
  <c r="AB10" i="15" s="1"/>
  <c r="N35" i="15"/>
  <c r="R17" i="15"/>
  <c r="R48" i="15" s="1"/>
  <c r="M35" i="15"/>
  <c r="X39" i="15"/>
  <c r="R29" i="15"/>
  <c r="N17" i="15"/>
  <c r="N22" i="15"/>
  <c r="N47" i="15"/>
  <c r="H48" i="15"/>
  <c r="L17" i="15"/>
  <c r="G48" i="15"/>
  <c r="L11" i="16"/>
  <c r="N11" i="16"/>
  <c r="J35" i="16"/>
  <c r="J35" i="15"/>
  <c r="X33" i="15"/>
  <c r="X35" i="15" s="1"/>
  <c r="J11" i="15"/>
  <c r="M35" i="16"/>
  <c r="X11" i="16"/>
  <c r="P47" i="16"/>
  <c r="L22" i="16"/>
  <c r="M17" i="16"/>
  <c r="X15" i="16"/>
  <c r="J17" i="16"/>
  <c r="X21" i="16"/>
  <c r="J22" i="16"/>
  <c r="X47" i="16"/>
  <c r="Y40" i="16"/>
  <c r="Z40" i="16" s="1"/>
  <c r="AB40" i="16" s="1"/>
  <c r="L47" i="16"/>
  <c r="O10" i="16"/>
  <c r="X41" i="16"/>
  <c r="S10" i="16"/>
  <c r="P11" i="16"/>
  <c r="M41" i="16"/>
  <c r="S39" i="16"/>
  <c r="O39" i="16"/>
  <c r="Q35" i="16"/>
  <c r="O26" i="16"/>
  <c r="O29" i="16" s="1"/>
  <c r="L29" i="16"/>
  <c r="M29" i="16"/>
  <c r="S33" i="16"/>
  <c r="P35" i="16"/>
  <c r="V26" i="16"/>
  <c r="X33" i="16"/>
  <c r="O33" i="16"/>
  <c r="O35" i="16" s="1"/>
  <c r="L35" i="16"/>
  <c r="Q17" i="16"/>
  <c r="Q29" i="16"/>
  <c r="S45" i="16"/>
  <c r="L41" i="15"/>
  <c r="S39" i="15"/>
  <c r="P41" i="15"/>
  <c r="S9" i="15"/>
  <c r="P11" i="15"/>
  <c r="O26" i="15"/>
  <c r="O29" i="15" s="1"/>
  <c r="L29" i="15"/>
  <c r="X40" i="15"/>
  <c r="X11" i="15"/>
  <c r="X21" i="15"/>
  <c r="X27" i="15"/>
  <c r="J29" i="15"/>
  <c r="O33" i="15"/>
  <c r="P17" i="15"/>
  <c r="Q47" i="15"/>
  <c r="J41" i="15"/>
  <c r="L35" i="15"/>
  <c r="S33" i="15"/>
  <c r="P35" i="15"/>
  <c r="P29" i="15"/>
  <c r="S26" i="15"/>
  <c r="Q11" i="15"/>
  <c r="N11" i="15"/>
  <c r="O21" i="15"/>
  <c r="L22" i="15"/>
  <c r="P22" i="15"/>
  <c r="S21" i="15"/>
  <c r="X15" i="15"/>
  <c r="J17" i="15"/>
  <c r="S45" i="15"/>
  <c r="P47" i="15"/>
  <c r="X47" i="15"/>
  <c r="R15" i="2"/>
  <c r="Q15" i="2"/>
  <c r="J16" i="2"/>
  <c r="X16" i="2" s="1"/>
  <c r="M15" i="2"/>
  <c r="P15" i="2"/>
  <c r="J15" i="2"/>
  <c r="X15" i="2" s="1"/>
  <c r="L15" i="2"/>
  <c r="M16" i="2"/>
  <c r="L16" i="2"/>
  <c r="N16" i="2"/>
  <c r="R16" i="2"/>
  <c r="Q16" i="2"/>
  <c r="Q48" i="15" l="1"/>
  <c r="P48" i="15"/>
  <c r="L48" i="15"/>
  <c r="J48" i="15"/>
  <c r="N48" i="15"/>
  <c r="Q48" i="20"/>
  <c r="Y35" i="20"/>
  <c r="Z22" i="20"/>
  <c r="Z11" i="20"/>
  <c r="T17" i="20"/>
  <c r="Y47" i="20"/>
  <c r="T29" i="20"/>
  <c r="P48" i="20"/>
  <c r="T41" i="20"/>
  <c r="W41" i="20"/>
  <c r="M48" i="20"/>
  <c r="W35" i="20"/>
  <c r="T35" i="20"/>
  <c r="Y41" i="20"/>
  <c r="O35" i="15"/>
  <c r="O48" i="15" s="1"/>
  <c r="Y27" i="15"/>
  <c r="Z27" i="15" s="1"/>
  <c r="AB27" i="15" s="1"/>
  <c r="S29" i="16"/>
  <c r="N48" i="16"/>
  <c r="S17" i="16"/>
  <c r="S17" i="15"/>
  <c r="O47" i="16"/>
  <c r="S11" i="16"/>
  <c r="O41" i="15"/>
  <c r="O41" i="16"/>
  <c r="V27" i="16"/>
  <c r="Y27" i="16" s="1"/>
  <c r="Z27" i="16" s="1"/>
  <c r="AB27" i="16" s="1"/>
  <c r="R48" i="16"/>
  <c r="O17" i="16"/>
  <c r="O22" i="15"/>
  <c r="Y40" i="15"/>
  <c r="Z40" i="15" s="1"/>
  <c r="AB40" i="15" s="1"/>
  <c r="S15" i="2"/>
  <c r="V15" i="2" s="1"/>
  <c r="Y15" i="2" s="1"/>
  <c r="Z15" i="2" s="1"/>
  <c r="AB15" i="2" s="1"/>
  <c r="L48" i="16"/>
  <c r="M48" i="16"/>
  <c r="Q48" i="16"/>
  <c r="O11" i="16"/>
  <c r="J48" i="16"/>
  <c r="V22" i="16"/>
  <c r="S22" i="16"/>
  <c r="P48" i="16"/>
  <c r="X29" i="15"/>
  <c r="Z9" i="16"/>
  <c r="S41" i="16"/>
  <c r="V39" i="16"/>
  <c r="Y26" i="16"/>
  <c r="X22" i="16"/>
  <c r="Y21" i="16"/>
  <c r="V45" i="16"/>
  <c r="S47" i="16"/>
  <c r="S35" i="16"/>
  <c r="V33" i="16"/>
  <c r="V35" i="16" s="1"/>
  <c r="V10" i="16"/>
  <c r="Y10" i="16" s="1"/>
  <c r="Z10" i="16" s="1"/>
  <c r="AB10" i="16" s="1"/>
  <c r="Y15" i="16"/>
  <c r="X17" i="16"/>
  <c r="X35" i="16"/>
  <c r="X41" i="15"/>
  <c r="V45" i="15"/>
  <c r="S47" i="15"/>
  <c r="Y15" i="15"/>
  <c r="X17" i="15"/>
  <c r="X48" i="15" s="1"/>
  <c r="V26" i="15"/>
  <c r="S29" i="15"/>
  <c r="X22" i="15"/>
  <c r="V9" i="15"/>
  <c r="S11" i="15"/>
  <c r="S35" i="15"/>
  <c r="V33" i="15"/>
  <c r="S22" i="15"/>
  <c r="V21" i="15"/>
  <c r="S41" i="15"/>
  <c r="V39" i="15"/>
  <c r="O15" i="2"/>
  <c r="S16" i="2"/>
  <c r="V16" i="2" s="1"/>
  <c r="Y16" i="2" s="1"/>
  <c r="Z16" i="2" s="1"/>
  <c r="AB16" i="2" s="1"/>
  <c r="O16" i="2"/>
  <c r="S48" i="15" l="1"/>
  <c r="Y48" i="20"/>
  <c r="T48" i="20"/>
  <c r="W29" i="20"/>
  <c r="AA11" i="20"/>
  <c r="AC11" i="20"/>
  <c r="Z47" i="20"/>
  <c r="AA22" i="20"/>
  <c r="AC22" i="20"/>
  <c r="W17" i="20"/>
  <c r="O48" i="16"/>
  <c r="V29" i="16"/>
  <c r="S48" i="16"/>
  <c r="V22" i="15"/>
  <c r="X48" i="16"/>
  <c r="Y33" i="16"/>
  <c r="Y35" i="16" s="1"/>
  <c r="V11" i="16"/>
  <c r="Z21" i="16"/>
  <c r="Y22" i="16"/>
  <c r="Y29" i="16"/>
  <c r="Z26" i="16"/>
  <c r="V41" i="16"/>
  <c r="Y39" i="16"/>
  <c r="Z15" i="16"/>
  <c r="Y17" i="16"/>
  <c r="V47" i="16"/>
  <c r="Y45" i="16"/>
  <c r="Z11" i="16"/>
  <c r="AB9" i="16"/>
  <c r="AB11" i="16" s="1"/>
  <c r="Y11" i="16"/>
  <c r="V29" i="15"/>
  <c r="Y26" i="15"/>
  <c r="V41" i="15"/>
  <c r="Y39" i="15"/>
  <c r="V11" i="15"/>
  <c r="Y9" i="15"/>
  <c r="V17" i="15"/>
  <c r="Y21" i="15"/>
  <c r="V35" i="15"/>
  <c r="Y33" i="15"/>
  <c r="Z15" i="15"/>
  <c r="V47" i="15"/>
  <c r="Y45" i="15"/>
  <c r="V48" i="15" l="1"/>
  <c r="Z41" i="20"/>
  <c r="Z17" i="20"/>
  <c r="AA47" i="20"/>
  <c r="AC47" i="20"/>
  <c r="W48" i="20"/>
  <c r="Z35" i="20"/>
  <c r="Z29" i="20"/>
  <c r="Z33" i="16"/>
  <c r="Z35" i="16" s="1"/>
  <c r="V48" i="16"/>
  <c r="Y41" i="16"/>
  <c r="Z39" i="16"/>
  <c r="Y47" i="16"/>
  <c r="Z45" i="16"/>
  <c r="Z29" i="16"/>
  <c r="AB26" i="16"/>
  <c r="AB29" i="16" s="1"/>
  <c r="Z17" i="16"/>
  <c r="AB15" i="16"/>
  <c r="AB17" i="16" s="1"/>
  <c r="Z22" i="16"/>
  <c r="AB21" i="16"/>
  <c r="AB22" i="16" s="1"/>
  <c r="Y47" i="15"/>
  <c r="Z45" i="15"/>
  <c r="Y11" i="15"/>
  <c r="Z9" i="15"/>
  <c r="Y35" i="15"/>
  <c r="Z33" i="15"/>
  <c r="Z21" i="15"/>
  <c r="Y22" i="15"/>
  <c r="Y17" i="15"/>
  <c r="Z17" i="15"/>
  <c r="AB15" i="15"/>
  <c r="AB17" i="15" s="1"/>
  <c r="Y41" i="15"/>
  <c r="Z39" i="15"/>
  <c r="Y29" i="15"/>
  <c r="Z26" i="15"/>
  <c r="G45" i="2"/>
  <c r="H45" i="2"/>
  <c r="W45" i="2" s="1"/>
  <c r="K45" i="2"/>
  <c r="L45" i="2" s="1"/>
  <c r="G46" i="2"/>
  <c r="H46" i="2"/>
  <c r="W46" i="2" s="1"/>
  <c r="K46" i="2"/>
  <c r="N46" i="2" s="1"/>
  <c r="E47" i="2"/>
  <c r="F47" i="2"/>
  <c r="I47" i="2"/>
  <c r="T47" i="2"/>
  <c r="U47" i="2"/>
  <c r="AA47" i="2"/>
  <c r="AC47" i="2"/>
  <c r="G39" i="2"/>
  <c r="H39" i="2"/>
  <c r="W39" i="2" s="1"/>
  <c r="K39" i="2"/>
  <c r="L39" i="2" s="1"/>
  <c r="G40" i="2"/>
  <c r="H40" i="2"/>
  <c r="W40" i="2" s="1"/>
  <c r="K40" i="2"/>
  <c r="L40" i="2" s="1"/>
  <c r="E41" i="2"/>
  <c r="F41" i="2"/>
  <c r="I41" i="2"/>
  <c r="T41" i="2"/>
  <c r="U41" i="2"/>
  <c r="AA41" i="2"/>
  <c r="AC41" i="2"/>
  <c r="G33" i="2"/>
  <c r="H33" i="2"/>
  <c r="W33" i="2" s="1"/>
  <c r="K33" i="2"/>
  <c r="R33" i="2" s="1"/>
  <c r="G34" i="2"/>
  <c r="H34" i="2"/>
  <c r="W34" i="2" s="1"/>
  <c r="K34" i="2"/>
  <c r="N34" i="2" s="1"/>
  <c r="E35" i="2"/>
  <c r="F35" i="2"/>
  <c r="I35" i="2"/>
  <c r="T35" i="2"/>
  <c r="U35" i="2"/>
  <c r="AA35" i="2"/>
  <c r="AC35" i="2"/>
  <c r="G26" i="2"/>
  <c r="H26" i="2"/>
  <c r="K26" i="2"/>
  <c r="P26" i="2" s="1"/>
  <c r="G27" i="2"/>
  <c r="H27" i="2"/>
  <c r="W27" i="2" s="1"/>
  <c r="K27" i="2"/>
  <c r="N27" i="2" s="1"/>
  <c r="G28" i="2"/>
  <c r="H28" i="2"/>
  <c r="W28" i="2" s="1"/>
  <c r="K28" i="2"/>
  <c r="L28" i="2" s="1"/>
  <c r="E29" i="2"/>
  <c r="F29" i="2"/>
  <c r="I29" i="2"/>
  <c r="T29" i="2"/>
  <c r="U29" i="2"/>
  <c r="AA29" i="2"/>
  <c r="AC29" i="2"/>
  <c r="G21" i="2"/>
  <c r="H21" i="2"/>
  <c r="K21" i="2"/>
  <c r="R21" i="2" s="1"/>
  <c r="E22" i="2"/>
  <c r="F22" i="2"/>
  <c r="I22" i="2"/>
  <c r="T22" i="2"/>
  <c r="U22" i="2"/>
  <c r="AA22" i="2"/>
  <c r="AC22" i="2"/>
  <c r="Y48" i="15" l="1"/>
  <c r="AA17" i="20"/>
  <c r="AC17" i="20"/>
  <c r="AA29" i="20"/>
  <c r="AC29" i="20"/>
  <c r="AA35" i="20"/>
  <c r="AC35" i="20"/>
  <c r="Z48" i="20"/>
  <c r="AA41" i="20"/>
  <c r="AC41" i="20"/>
  <c r="AB33" i="16"/>
  <c r="AB35" i="16" s="1"/>
  <c r="Y48" i="16"/>
  <c r="Z47" i="16"/>
  <c r="AB45" i="16"/>
  <c r="AB47" i="16" s="1"/>
  <c r="Z41" i="16"/>
  <c r="Z48" i="16" s="1"/>
  <c r="AB39" i="16"/>
  <c r="AB41" i="16" s="1"/>
  <c r="Z22" i="15"/>
  <c r="AB21" i="15"/>
  <c r="AB22" i="15" s="1"/>
  <c r="Z35" i="15"/>
  <c r="AB33" i="15"/>
  <c r="AB35" i="15" s="1"/>
  <c r="Z11" i="15"/>
  <c r="AB9" i="15"/>
  <c r="AB11" i="15" s="1"/>
  <c r="Z29" i="15"/>
  <c r="AB26" i="15"/>
  <c r="AB29" i="15" s="1"/>
  <c r="Z41" i="15"/>
  <c r="AB39" i="15"/>
  <c r="AB41" i="15" s="1"/>
  <c r="Z47" i="15"/>
  <c r="AB45" i="15"/>
  <c r="AB47" i="15" s="1"/>
  <c r="Q33" i="2"/>
  <c r="M33" i="2"/>
  <c r="N33" i="2"/>
  <c r="Q21" i="2"/>
  <c r="P21" i="2"/>
  <c r="R26" i="2"/>
  <c r="G29" i="2"/>
  <c r="M21" i="2"/>
  <c r="J28" i="2"/>
  <c r="X28" i="2" s="1"/>
  <c r="J34" i="2"/>
  <c r="X34" i="2" s="1"/>
  <c r="N26" i="2"/>
  <c r="L26" i="2"/>
  <c r="J26" i="2"/>
  <c r="J45" i="2"/>
  <c r="X45" i="2" s="1"/>
  <c r="J21" i="2"/>
  <c r="H41" i="2"/>
  <c r="J27" i="2"/>
  <c r="X27" i="2" s="1"/>
  <c r="M34" i="2"/>
  <c r="R39" i="2"/>
  <c r="J39" i="2"/>
  <c r="X39" i="2" s="1"/>
  <c r="R45" i="2"/>
  <c r="R27" i="2"/>
  <c r="G41" i="2"/>
  <c r="Q39" i="2"/>
  <c r="Q45" i="2"/>
  <c r="H29" i="2"/>
  <c r="Q27" i="2"/>
  <c r="Q26" i="2"/>
  <c r="J33" i="2"/>
  <c r="X33" i="2" s="1"/>
  <c r="P39" i="2"/>
  <c r="M46" i="2"/>
  <c r="P45" i="2"/>
  <c r="H22" i="2"/>
  <c r="N28" i="2"/>
  <c r="P27" i="2"/>
  <c r="N39" i="2"/>
  <c r="N45" i="2"/>
  <c r="M27" i="2"/>
  <c r="M39" i="2"/>
  <c r="L27" i="2"/>
  <c r="P33" i="2"/>
  <c r="J46" i="2"/>
  <c r="X46" i="2" s="1"/>
  <c r="W47" i="2"/>
  <c r="K47" i="2"/>
  <c r="L46" i="2"/>
  <c r="M45" i="2"/>
  <c r="R46" i="2"/>
  <c r="H47" i="2"/>
  <c r="Q46" i="2"/>
  <c r="G47" i="2"/>
  <c r="P46" i="2"/>
  <c r="W41" i="2"/>
  <c r="K41" i="2"/>
  <c r="R40" i="2"/>
  <c r="J40" i="2"/>
  <c r="Q40" i="2"/>
  <c r="P40" i="2"/>
  <c r="N40" i="2"/>
  <c r="M40" i="2"/>
  <c r="W35" i="2"/>
  <c r="K35" i="2"/>
  <c r="L34" i="2"/>
  <c r="R34" i="2"/>
  <c r="L33" i="2"/>
  <c r="H35" i="2"/>
  <c r="Q34" i="2"/>
  <c r="G35" i="2"/>
  <c r="P34" i="2"/>
  <c r="K29" i="2"/>
  <c r="R28" i="2"/>
  <c r="Q28" i="2"/>
  <c r="W26" i="2"/>
  <c r="W29" i="2" s="1"/>
  <c r="M26" i="2"/>
  <c r="P28" i="2"/>
  <c r="M28" i="2"/>
  <c r="K22" i="2"/>
  <c r="N21" i="2"/>
  <c r="W21" i="2"/>
  <c r="W22" i="2" s="1"/>
  <c r="L21" i="2"/>
  <c r="G22" i="2"/>
  <c r="AB48" i="15" l="1"/>
  <c r="Z48" i="15"/>
  <c r="AA48" i="20"/>
  <c r="AC48" i="20"/>
  <c r="AB48" i="16"/>
  <c r="O28" i="2"/>
  <c r="S33" i="2"/>
  <c r="V33" i="2" s="1"/>
  <c r="Y33" i="2" s="1"/>
  <c r="O39" i="2"/>
  <c r="S21" i="2"/>
  <c r="V21" i="2" s="1"/>
  <c r="J29" i="2"/>
  <c r="R29" i="2"/>
  <c r="O34" i="2"/>
  <c r="S26" i="2"/>
  <c r="V26" i="2" s="1"/>
  <c r="J22" i="2"/>
  <c r="Q22" i="2"/>
  <c r="J35" i="2"/>
  <c r="O40" i="2"/>
  <c r="L29" i="2"/>
  <c r="Q41" i="2"/>
  <c r="P22" i="2"/>
  <c r="N41" i="2"/>
  <c r="S27" i="2"/>
  <c r="V27" i="2" s="1"/>
  <c r="Y27" i="2" s="1"/>
  <c r="Z27" i="2" s="1"/>
  <c r="AB27" i="2" s="1"/>
  <c r="J41" i="2"/>
  <c r="N47" i="2"/>
  <c r="O46" i="2"/>
  <c r="R41" i="2"/>
  <c r="S39" i="2"/>
  <c r="V39" i="2" s="1"/>
  <c r="Y39" i="2" s="1"/>
  <c r="M35" i="2"/>
  <c r="S40" i="2"/>
  <c r="V40" i="2" s="1"/>
  <c r="R22" i="2"/>
  <c r="S28" i="2"/>
  <c r="V28" i="2" s="1"/>
  <c r="Y28" i="2" s="1"/>
  <c r="Z28" i="2" s="1"/>
  <c r="N22" i="2"/>
  <c r="P29" i="2"/>
  <c r="R35" i="2"/>
  <c r="M41" i="2"/>
  <c r="S45" i="2"/>
  <c r="V45" i="2" s="1"/>
  <c r="Y45" i="2" s="1"/>
  <c r="O27" i="2"/>
  <c r="Q29" i="2"/>
  <c r="Q35" i="2"/>
  <c r="M47" i="2"/>
  <c r="P47" i="2"/>
  <c r="S46" i="2"/>
  <c r="X47" i="2"/>
  <c r="J47" i="2"/>
  <c r="Q47" i="2"/>
  <c r="R47" i="2"/>
  <c r="O45" i="2"/>
  <c r="L47" i="2"/>
  <c r="L41" i="2"/>
  <c r="X40" i="2"/>
  <c r="P41" i="2"/>
  <c r="N35" i="2"/>
  <c r="P35" i="2"/>
  <c r="S34" i="2"/>
  <c r="O33" i="2"/>
  <c r="L35" i="2"/>
  <c r="M29" i="2"/>
  <c r="O26" i="2"/>
  <c r="N29" i="2"/>
  <c r="X26" i="2"/>
  <c r="O21" i="2"/>
  <c r="L22" i="2"/>
  <c r="X21" i="2"/>
  <c r="M22" i="2"/>
  <c r="G10" i="2"/>
  <c r="G9" i="2"/>
  <c r="O35" i="2" l="1"/>
  <c r="O29" i="2"/>
  <c r="Y40" i="2"/>
  <c r="Z40" i="2" s="1"/>
  <c r="AB40" i="2" s="1"/>
  <c r="X35" i="2"/>
  <c r="O47" i="2"/>
  <c r="O41" i="2"/>
  <c r="O22" i="2"/>
  <c r="AB28" i="2"/>
  <c r="V46" i="2"/>
  <c r="S47" i="2"/>
  <c r="Z45" i="2"/>
  <c r="S41" i="2"/>
  <c r="Z39" i="2"/>
  <c r="X41" i="2"/>
  <c r="Z33" i="2"/>
  <c r="V34" i="2"/>
  <c r="S35" i="2"/>
  <c r="S29" i="2"/>
  <c r="X29" i="2"/>
  <c r="Y26" i="2"/>
  <c r="X22" i="2"/>
  <c r="Y21" i="2"/>
  <c r="S22" i="2"/>
  <c r="F17" i="2"/>
  <c r="G17" i="2"/>
  <c r="I17" i="2"/>
  <c r="T17" i="2"/>
  <c r="U17" i="2"/>
  <c r="AA17" i="2"/>
  <c r="AC17" i="2"/>
  <c r="E17" i="2"/>
  <c r="F11" i="2"/>
  <c r="G11" i="2"/>
  <c r="G48" i="2" s="1"/>
  <c r="I11" i="2"/>
  <c r="T11" i="2"/>
  <c r="U11" i="2"/>
  <c r="U48" i="2" s="1"/>
  <c r="AA11" i="2"/>
  <c r="AA48" i="2" s="1"/>
  <c r="AC11" i="2"/>
  <c r="AC48" i="2" s="1"/>
  <c r="E11" i="2"/>
  <c r="F48" i="2" l="1"/>
  <c r="E48" i="2"/>
  <c r="I48" i="2"/>
  <c r="T48" i="2"/>
  <c r="V29" i="2"/>
  <c r="V22" i="2"/>
  <c r="AB45" i="2"/>
  <c r="V47" i="2"/>
  <c r="Y46" i="2"/>
  <c r="AB39" i="2"/>
  <c r="V41" i="2"/>
  <c r="V35" i="2"/>
  <c r="Y34" i="2"/>
  <c r="AB33" i="2"/>
  <c r="Z26" i="2"/>
  <c r="Y29" i="2"/>
  <c r="Y22" i="2"/>
  <c r="Z21" i="2"/>
  <c r="AH10" i="14"/>
  <c r="AH9" i="14"/>
  <c r="Z46" i="2" l="1"/>
  <c r="Y47" i="2"/>
  <c r="Y41" i="2"/>
  <c r="Z34" i="2"/>
  <c r="Y35" i="2"/>
  <c r="Z29" i="2"/>
  <c r="AB26" i="2"/>
  <c r="AB29" i="2" s="1"/>
  <c r="Z22" i="2"/>
  <c r="AB21" i="2"/>
  <c r="AB22" i="2" s="1"/>
  <c r="H10" i="2"/>
  <c r="H9" i="2"/>
  <c r="AB46" i="2" l="1"/>
  <c r="AB47" i="2" s="1"/>
  <c r="Z47" i="2"/>
  <c r="AB41" i="2"/>
  <c r="Z41" i="2"/>
  <c r="AB34" i="2"/>
  <c r="AB35" i="2" s="1"/>
  <c r="Z35" i="2"/>
  <c r="H11" i="2"/>
  <c r="H17" i="2"/>
  <c r="H48" i="2" l="1"/>
  <c r="W10" i="2"/>
  <c r="W17" i="2" l="1"/>
  <c r="K10" i="2"/>
  <c r="L10" i="2" s="1"/>
  <c r="K9" i="2"/>
  <c r="K11" i="2" l="1"/>
  <c r="K17" i="2"/>
  <c r="L9" i="2"/>
  <c r="L11" i="2" s="1"/>
  <c r="R10" i="2"/>
  <c r="Q10" i="2"/>
  <c r="P10" i="2"/>
  <c r="N10" i="2"/>
  <c r="M10" i="2"/>
  <c r="R9" i="2"/>
  <c r="Q9" i="2"/>
  <c r="P9" i="2"/>
  <c r="N9" i="2"/>
  <c r="M9" i="2"/>
  <c r="W9" i="2"/>
  <c r="W11" i="2" s="1"/>
  <c r="W48" i="2" s="1"/>
  <c r="K48" i="2" l="1"/>
  <c r="L17" i="2"/>
  <c r="L48" i="2" s="1"/>
  <c r="M11" i="2"/>
  <c r="R17" i="2"/>
  <c r="N11" i="2"/>
  <c r="P11" i="2"/>
  <c r="M17" i="2"/>
  <c r="Q11" i="2"/>
  <c r="Q48" i="2" s="1"/>
  <c r="N17" i="2"/>
  <c r="R11" i="2"/>
  <c r="P17" i="2"/>
  <c r="Q17" i="2"/>
  <c r="S10" i="2"/>
  <c r="S9" i="2"/>
  <c r="J9" i="2"/>
  <c r="O9" i="2"/>
  <c r="O10" i="2"/>
  <c r="J10" i="2"/>
  <c r="P48" i="2" l="1"/>
  <c r="M48" i="2"/>
  <c r="N48" i="2"/>
  <c r="R48" i="2"/>
  <c r="S11" i="2"/>
  <c r="J17" i="2"/>
  <c r="J11" i="2"/>
  <c r="O17" i="2"/>
  <c r="O11" i="2"/>
  <c r="S17" i="2"/>
  <c r="V10" i="2"/>
  <c r="X10" i="2"/>
  <c r="X9" i="2"/>
  <c r="V9" i="2"/>
  <c r="J48" i="2" l="1"/>
  <c r="O48" i="2"/>
  <c r="S48" i="2"/>
  <c r="V11" i="2"/>
  <c r="X17" i="2"/>
  <c r="V17" i="2"/>
  <c r="X11" i="2"/>
  <c r="Y10" i="2"/>
  <c r="Z10" i="2" s="1"/>
  <c r="AB10" i="2" s="1"/>
  <c r="Y9" i="2"/>
  <c r="X48" i="2" l="1"/>
  <c r="V48" i="2"/>
  <c r="Y17" i="2"/>
  <c r="Y11" i="2"/>
  <c r="Z9" i="2"/>
  <c r="Z11" i="2" s="1"/>
  <c r="Y48" i="2" l="1"/>
  <c r="AB17" i="2"/>
  <c r="Z17" i="2"/>
  <c r="Z48" i="2" s="1"/>
  <c r="AB9" i="2"/>
  <c r="AB11" i="2" s="1"/>
  <c r="AB48" i="2" s="1"/>
</calcChain>
</file>

<file path=xl/sharedStrings.xml><?xml version="1.0" encoding="utf-8"?>
<sst xmlns="http://schemas.openxmlformats.org/spreadsheetml/2006/main" count="1279" uniqueCount="107">
  <si>
    <t>BẢNG THANH TOÁN TIỀN LƯƠNG</t>
  </si>
  <si>
    <t>TT</t>
  </si>
  <si>
    <t>Họ và tên</t>
  </si>
  <si>
    <t>CVỤ</t>
  </si>
  <si>
    <t>Lương 
cơ bản</t>
  </si>
  <si>
    <t>TG</t>
  </si>
  <si>
    <t>Lương 
Tgian</t>
  </si>
  <si>
    <t>Phụ cấp</t>
  </si>
  <si>
    <t>Tổng lương</t>
  </si>
  <si>
    <t>Lương tính BH</t>
  </si>
  <si>
    <t xml:space="preserve">Trừ vào CP của DN </t>
  </si>
  <si>
    <t>Ăn ca</t>
  </si>
  <si>
    <t>Xăng xe</t>
  </si>
  <si>
    <t>BHYT
3%</t>
  </si>
  <si>
    <t>BHTN
1%</t>
  </si>
  <si>
    <t>BHYT
1.5%</t>
  </si>
  <si>
    <t>Cộng</t>
  </si>
  <si>
    <t>Nguyễn Thị Hằng</t>
  </si>
  <si>
    <t>KTV</t>
  </si>
  <si>
    <t>LT</t>
  </si>
  <si>
    <t>Người lập biểu</t>
  </si>
  <si>
    <t>Kế toán trưởng</t>
  </si>
  <si>
    <t>Giám đốc</t>
  </si>
  <si>
    <t>(Ký, ghi rõ họ tên)</t>
  </si>
  <si>
    <t>(Ký, ghi rõ họ tên, đóng dấu)</t>
  </si>
  <si>
    <t>BHXH
8%</t>
  </si>
  <si>
    <t>GĐ</t>
  </si>
  <si>
    <t xml:space="preserve">Tổng BH tính vào chi phí của DN </t>
  </si>
  <si>
    <t>Bộ phận</t>
  </si>
  <si>
    <t>Tổng bảo hiểm trừ vào thu nhập NLĐ</t>
  </si>
  <si>
    <t>Giảm trừ cá nhân</t>
  </si>
  <si>
    <t xml:space="preserve">Giảm trừ gia cảnh </t>
  </si>
  <si>
    <t xml:space="preserve">Tổng cộng các khoản giảm trừ khi tính thu nhập tính thuế  </t>
  </si>
  <si>
    <t xml:space="preserve">Các khoản không chịu thuế </t>
  </si>
  <si>
    <t xml:space="preserve">Thu nhập chịu thuế </t>
  </si>
  <si>
    <t>Thu nhập tính thuế TNCN</t>
  </si>
  <si>
    <t>Thuế TNCN</t>
  </si>
  <si>
    <t>Tạm ứng lương</t>
  </si>
  <si>
    <t xml:space="preserve">Thực trả </t>
  </si>
  <si>
    <t>Ký nhận</t>
  </si>
  <si>
    <t>BHXH
17.5%</t>
  </si>
  <si>
    <t>KS</t>
  </si>
  <si>
    <t>BẢNG CHẤM CÔNG</t>
  </si>
  <si>
    <t xml:space="preserve">Các ngày trong tháng </t>
  </si>
  <si>
    <t>Số
 TT</t>
  </si>
  <si>
    <t>Họ Và Tên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</si>
  <si>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</si>
  <si>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</si>
  <si>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</si>
  <si>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</si>
  <si>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</si>
  <si>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</si>
  <si>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</si>
  <si>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</si>
  <si>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</si>
  <si>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Tổng
 ngày </t>
  </si>
  <si>
    <t>Ký</t>
  </si>
  <si>
    <t>Người lập</t>
  </si>
  <si>
    <t>(Ký, ghi rõ họ tên)</t>
  </si>
  <si>
    <t>(Ký, đóng dấu, ghi rõ họ tên)</t>
  </si>
  <si>
    <t>BỘ PHẬN KHÁCH SẠN</t>
  </si>
  <si>
    <t>TỔNG</t>
  </si>
  <si>
    <t>BỘ PHẬN NHÀ HÀNG</t>
  </si>
  <si>
    <t>BỘ PHẬN CÔNG TRÌNH XÂY DỰNG</t>
  </si>
  <si>
    <t>BỘ PHẬN SẢN XUẤT CƠ KHÍ</t>
  </si>
  <si>
    <t>BỘ PHẬN SẢN XUẤT MAY MẶC</t>
  </si>
  <si>
    <t>BỘ PHẬN VẬN CHUYỂN</t>
  </si>
  <si>
    <t>BT</t>
  </si>
  <si>
    <t>NH</t>
  </si>
  <si>
    <t>Hoàng Hải Đăng</t>
  </si>
  <si>
    <t>Nguyễn Văn Tiến</t>
  </si>
  <si>
    <t>Giám sát</t>
  </si>
  <si>
    <t>Kỹ Thuật</t>
  </si>
  <si>
    <t>XD</t>
  </si>
  <si>
    <t>Quản đốc</t>
  </si>
  <si>
    <t>Lưu Văn Chiến</t>
  </si>
  <si>
    <t>Công nhân</t>
  </si>
  <si>
    <t>SXCK</t>
  </si>
  <si>
    <t>Nguyễn Thị Hảo</t>
  </si>
  <si>
    <t>TK</t>
  </si>
  <si>
    <t>SXMM</t>
  </si>
  <si>
    <t>Đặng Văn Chung</t>
  </si>
  <si>
    <t>Lái xe</t>
  </si>
  <si>
    <t>VT</t>
  </si>
  <si>
    <t>Tháng 01/20..</t>
  </si>
  <si>
    <t>Nguyễn Mạnh Cường</t>
  </si>
  <si>
    <t>BỘ PHẬN VĂN PHÒNG</t>
  </si>
  <si>
    <t>BPVP</t>
  </si>
  <si>
    <t>Lê Tuyết Lan</t>
  </si>
  <si>
    <t>KTT</t>
  </si>
  <si>
    <t>Bùi Tiến Dũng</t>
  </si>
  <si>
    <t>Ngô Mai Anh</t>
  </si>
  <si>
    <t>Trần Xuân Dũng</t>
  </si>
  <si>
    <t>Đàm Hữu Dực</t>
  </si>
  <si>
    <t>Đội trưởng</t>
  </si>
  <si>
    <t>Lại Thị Phương</t>
  </si>
  <si>
    <t>Nguyễn Việt Hà</t>
  </si>
  <si>
    <t>CÔNG TY CỔ PHẦN ĐẦU TƯ VÀ CÔNG NGHỆ VIỆT HƯNG</t>
  </si>
  <si>
    <t>Số 2, ngách 84/2 đường Trần Quang Diệu, Phường ô Chợ Dừa, Quận Đống đa, Thành phố Hà Nội, Việt Nam</t>
  </si>
  <si>
    <t>MST: 0106145319</t>
  </si>
  <si>
    <t>Tháng 03/20..</t>
  </si>
  <si>
    <t>Tháng 01 năm 20..</t>
  </si>
  <si>
    <t>Tháng 02 năm 20..</t>
  </si>
  <si>
    <t>Tháng 03 năm 20..</t>
  </si>
  <si>
    <t>Tháng 02/20..</t>
  </si>
  <si>
    <t>QUÝ 1</t>
  </si>
  <si>
    <t>MST cá nhân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</si>
</sst>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6" formatCode="&quot;$&quot;#,##0_);[Red]\(&quot;$&quot;#,##0\)"/>
    <numFmt numFmtId="43" formatCode="_(* #,##0.00_);_(* \(#,##0.00\);_(* &quot;-&quot;??_);_(@_)"/>
    <numFmt numFmtId="164" formatCode="0_ ;[Red]\-0\ "/>
    <numFmt numFmtId="165" formatCode="_(* #,##0_);_(* \(#,##0\);_(* &quot;-&quot;??_);_(@_)"/>
    <numFmt numFmtId="166" formatCode="_-* #,##0.00\ _₫_-;\-* #,##0.00\ _₫_-;_-* &quot;-&quot;??\ _₫_-;_-@_-"/>
    <numFmt numFmtId="167" formatCode="#,##0.0"/>
    <numFmt numFmtId="168" formatCode="0.000%"/>
    <numFmt numFmtId="169" formatCode="#,##0\ &quot;DM&quot;;\-#,##0\ &quot;DM&quot;"/>
    <numFmt numFmtId="170" formatCode="_-* #,##0_-;\-* #,##0_-;_-* &quot;-&quot;_-;_-@_-"/>
    <numFmt numFmtId="171" formatCode="#,##0;\(#,##0\)"/>
    <numFmt numFmtId="172" formatCode="\$#,##0\ ;\(\$#,##0\)"/>
    <numFmt numFmtId="173" formatCode="\t0.00%"/>
    <numFmt numFmtId="174" formatCode="\t#\ ??/??"/>
    <numFmt numFmtId="175" formatCode="m/d"/>
    <numFmt numFmtId="176" formatCode="&quot;ß&quot;#,##0;\-&quot;&quot;\ß&quot;&quot;#,##0"/>
    <numFmt numFmtId="177" formatCode="#,##0.0000"/>
    <numFmt numFmtId="178" formatCode="_(* #,##0.0_);_(* \(#,##0.0\);_(* &quot;-&quot;??_);_(@_)"/>
    <numFmt numFmtId="179" formatCode="#,##0.00000"/>
    <numFmt numFmtId="180" formatCode="0&quot;.&quot;000"/>
    <numFmt numFmtId="181" formatCode="00.000"/>
    <numFmt numFmtId="182" formatCode="_-* #,##0.00_-;\-* #,##0.00_-;_-* &quot;-&quot;??_-;_-@_-"/>
    <numFmt numFmtId="183" formatCode="_-&quot;$&quot;* #,##0_-;\-&quot;$&quot;* #,##0_-;_-&quot;$&quot;* &quot;-&quot;_-;_-@_-"/>
    <numFmt numFmtId="184" formatCode="_-&quot;$&quot;* #,##0.00_-;\-&quot;$&quot;* #,##0.00_-;_-&quot;$&quot;* &quot;-&quot;??_-;_-@_-"/>
  </numFmts>
  <fonts count="7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10"/>
      <name val="Arial"/>
      <family val="2"/>
      <charset val="163"/>
    </font>
    <font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color rgb="FFFF0000"/>
      <name val="Times New Roman"/>
      <family val="1"/>
    </font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.vntime"/>
      <family val="2"/>
    </font>
    <font>
      <b/>
      <sz val="12"/>
      <name val=".VnTime"/>
      <family val="2"/>
    </font>
    <font>
      <sz val="11"/>
      <name val="??"/>
      <family val="3"/>
    </font>
    <font>
      <sz val="14"/>
      <name val="??"/>
      <family val="3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2"/>
      <name val="vntime"/>
    </font>
    <font>
      <sz val="10"/>
      <name val=" "/>
      <family val="1"/>
      <charset val="136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sz val="9"/>
      <name val="Arial"/>
      <family val="2"/>
    </font>
    <font>
      <sz val="12"/>
      <name val="Courier"/>
      <family val="3"/>
    </font>
    <font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charset val="1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0">
    <xf numFmtId="0" fontId="0" fillId="0" borderId="0"/>
    <xf numFmtId="0" fontId="4" fillId="0" borderId="0"/>
    <xf numFmtId="0" fontId="5" fillId="0" borderId="0"/>
    <xf numFmtId="43" fontId="3" fillId="0" borderId="0" applyFont="0" applyFill="0" applyBorder="0" applyAlignment="0" applyProtection="0"/>
    <xf numFmtId="0" fontId="4" fillId="0" borderId="0"/>
    <xf numFmtId="0" fontId="11" fillId="0" borderId="0"/>
    <xf numFmtId="43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25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/>
    <xf numFmtId="0" fontId="30" fillId="7" borderId="0"/>
    <xf numFmtId="0" fontId="31" fillId="7" borderId="0"/>
    <xf numFmtId="0" fontId="32" fillId="7" borderId="0"/>
    <xf numFmtId="0" fontId="33" fillId="0" borderId="0">
      <alignment wrapText="1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/>
    <xf numFmtId="0" fontId="34" fillId="0" borderId="0"/>
    <xf numFmtId="43" fontId="19" fillId="0" borderId="0" applyFont="0" applyFill="0" applyBorder="0" applyAlignment="0" applyProtection="0"/>
    <xf numFmtId="171" fontId="22" fillId="0" borderId="0"/>
    <xf numFmtId="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/>
    <xf numFmtId="0" fontId="4" fillId="0" borderId="0" applyFont="0" applyFill="0" applyBorder="0" applyAlignment="0" applyProtection="0"/>
    <xf numFmtId="174" fontId="4" fillId="0" borderId="0"/>
    <xf numFmtId="2" fontId="4" fillId="0" borderId="0" applyFont="0" applyFill="0" applyBorder="0" applyAlignment="0" applyProtection="0"/>
    <xf numFmtId="38" fontId="21" fillId="7" borderId="0" applyNumberFormat="0" applyBorder="0" applyAlignment="0" applyProtection="0"/>
    <xf numFmtId="0" fontId="35" fillId="0" borderId="16" applyNumberFormat="0" applyAlignment="0" applyProtection="0">
      <alignment horizontal="left" vertical="center"/>
    </xf>
    <xf numFmtId="0" fontId="35" fillId="0" borderId="14">
      <alignment horizontal="left" vertical="center"/>
    </xf>
    <xf numFmtId="0" fontId="36" fillId="0" borderId="0" applyProtection="0"/>
    <xf numFmtId="0" fontId="35" fillId="0" borderId="0" applyProtection="0"/>
    <xf numFmtId="10" fontId="21" fillId="8" borderId="1" applyNumberFormat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7" fillId="0" borderId="0" applyNumberFormat="0" applyFont="0" applyFill="0" applyAlignment="0"/>
    <xf numFmtId="0" fontId="22" fillId="0" borderId="0"/>
    <xf numFmtId="37" fontId="38" fillId="0" borderId="0"/>
    <xf numFmtId="0" fontId="39" fillId="0" borderId="0"/>
    <xf numFmtId="0" fontId="23" fillId="0" borderId="0"/>
    <xf numFmtId="10" fontId="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77" fontId="23" fillId="0" borderId="11">
      <alignment horizontal="right" vertical="center"/>
    </xf>
    <xf numFmtId="177" fontId="23" fillId="0" borderId="11">
      <alignment horizontal="right" vertical="center"/>
    </xf>
    <xf numFmtId="178" fontId="23" fillId="0" borderId="11">
      <alignment horizontal="center"/>
    </xf>
    <xf numFmtId="0" fontId="24" fillId="0" borderId="11" applyNumberFormat="0" applyFont="0" applyBorder="0" applyAlignment="0">
      <alignment horizontal="center" vertical="center" wrapText="1"/>
    </xf>
    <xf numFmtId="0" fontId="40" fillId="0" borderId="17"/>
    <xf numFmtId="179" fontId="23" fillId="0" borderId="0"/>
    <xf numFmtId="167" fontId="23" fillId="0" borderId="1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6" fillId="0" borderId="0">
      <alignment vertical="center"/>
    </xf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0"/>
    <xf numFmtId="169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80" fontId="23" fillId="0" borderId="0" applyFont="0" applyFill="0" applyBorder="0" applyAlignment="0" applyProtection="0"/>
    <xf numFmtId="181" fontId="45" fillId="0" borderId="0" applyFont="0" applyFill="0" applyBorder="0" applyAlignment="0" applyProtection="0"/>
    <xf numFmtId="0" fontId="46" fillId="0" borderId="0"/>
    <xf numFmtId="0" fontId="37" fillId="0" borderId="0"/>
    <xf numFmtId="170" fontId="47" fillId="0" borderId="0" applyFont="0" applyFill="0" applyBorder="0" applyAlignment="0" applyProtection="0"/>
    <xf numFmtId="182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6" fontId="48" fillId="0" borderId="0" applyFont="0" applyFill="0" applyBorder="0" applyAlignment="0" applyProtection="0"/>
    <xf numFmtId="184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 applyAlignment="0">
      <alignment vertical="top" wrapText="1"/>
      <protection locked="0"/>
    </xf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7" borderId="0" applyNumberFormat="0" applyBorder="0" applyAlignment="0" applyProtection="0"/>
    <xf numFmtId="0" fontId="53" fillId="11" borderId="0" applyNumberFormat="0" applyBorder="0" applyAlignment="0" applyProtection="0"/>
    <xf numFmtId="0" fontId="54" fillId="28" borderId="19" applyNumberFormat="0" applyAlignment="0" applyProtection="0"/>
    <xf numFmtId="0" fontId="55" fillId="29" borderId="20" applyNumberFormat="0" applyAlignment="0" applyProtection="0"/>
    <xf numFmtId="43" fontId="11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12" borderId="0" applyNumberFormat="0" applyBorder="0" applyAlignment="0" applyProtection="0"/>
    <xf numFmtId="0" fontId="58" fillId="0" borderId="21" applyNumberFormat="0" applyFill="0" applyAlignment="0" applyProtection="0"/>
    <xf numFmtId="0" fontId="59" fillId="0" borderId="22" applyNumberFormat="0" applyFill="0" applyAlignment="0" applyProtection="0"/>
    <xf numFmtId="0" fontId="60" fillId="0" borderId="23" applyNumberFormat="0" applyFill="0" applyAlignment="0" applyProtection="0"/>
    <xf numFmtId="0" fontId="60" fillId="0" borderId="0" applyNumberFormat="0" applyFill="0" applyBorder="0" applyAlignment="0" applyProtection="0"/>
    <xf numFmtId="0" fontId="61" fillId="15" borderId="19" applyNumberFormat="0" applyAlignment="0" applyProtection="0"/>
    <xf numFmtId="0" fontId="62" fillId="0" borderId="24" applyNumberFormat="0" applyFill="0" applyAlignment="0" applyProtection="0"/>
    <xf numFmtId="0" fontId="63" fillId="30" borderId="0" applyNumberFormat="0" applyBorder="0" applyAlignment="0" applyProtection="0"/>
    <xf numFmtId="0" fontId="4" fillId="0" borderId="0"/>
    <xf numFmtId="0" fontId="4" fillId="31" borderId="25" applyNumberFormat="0" applyFont="0" applyAlignment="0" applyProtection="0"/>
    <xf numFmtId="0" fontId="4" fillId="31" borderId="25" applyNumberFormat="0" applyFont="0" applyAlignment="0" applyProtection="0"/>
    <xf numFmtId="0" fontId="64" fillId="28" borderId="26" applyNumberFormat="0" applyAlignment="0" applyProtection="0"/>
    <xf numFmtId="0" fontId="65" fillId="0" borderId="0" applyNumberFormat="0" applyFill="0" applyBorder="0" applyAlignment="0" applyProtection="0"/>
    <xf numFmtId="0" fontId="66" fillId="0" borderId="27" applyNumberFormat="0" applyFill="0" applyAlignment="0" applyProtection="0"/>
    <xf numFmtId="0" fontId="67" fillId="0" borderId="0" applyNumberFormat="0" applyFill="0" applyBorder="0" applyAlignment="0" applyProtection="0"/>
    <xf numFmtId="0" fontId="1" fillId="0" borderId="0"/>
    <xf numFmtId="0" fontId="70" fillId="0" borderId="0"/>
    <xf numFmtId="0" fontId="70" fillId="0" borderId="0"/>
  </cellStyleXfs>
  <cellXfs count="216">
    <xf numFmtId="0" fontId="0" fillId="0" borderId="0" xfId="0"/>
    <xf numFmtId="164" fontId="6" fillId="2" borderId="1" xfId="1" applyNumberFormat="1" applyFont="1" applyFill="1" applyBorder="1" applyAlignment="1" applyProtection="1">
      <alignment horizontal="left" vertical="center"/>
      <protection hidden="1"/>
    </xf>
    <xf numFmtId="164" fontId="6" fillId="0" borderId="1" xfId="1" applyNumberFormat="1" applyFont="1" applyFill="1" applyBorder="1" applyAlignment="1">
      <alignment horizontal="left" vertical="center"/>
    </xf>
    <xf numFmtId="165" fontId="6" fillId="2" borderId="0" xfId="9" applyNumberFormat="1" applyFont="1" applyFill="1" applyAlignment="1" applyProtection="1">
      <alignment vertical="center"/>
      <protection hidden="1"/>
    </xf>
    <xf numFmtId="165" fontId="16" fillId="2" borderId="0" xfId="9" applyNumberFormat="1" applyFont="1" applyFill="1" applyAlignment="1" applyProtection="1">
      <alignment vertical="center"/>
      <protection hidden="1"/>
    </xf>
    <xf numFmtId="165" fontId="8" fillId="4" borderId="5" xfId="9" applyNumberFormat="1" applyFont="1" applyFill="1" applyBorder="1" applyAlignment="1" applyProtection="1">
      <alignment horizontal="center" vertical="center" wrapText="1" shrinkToFit="1"/>
      <protection hidden="1"/>
    </xf>
    <xf numFmtId="0" fontId="8" fillId="3" borderId="0" xfId="0" applyFont="1" applyFill="1"/>
    <xf numFmtId="0" fontId="6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65" fontId="6" fillId="2" borderId="5" xfId="9" applyNumberFormat="1" applyFont="1" applyFill="1" applyBorder="1" applyAlignment="1" applyProtection="1">
      <alignment vertical="center"/>
      <protection hidden="1"/>
    </xf>
    <xf numFmtId="0" fontId="6" fillId="0" borderId="6" xfId="1" applyNumberFormat="1" applyFont="1" applyBorder="1" applyAlignment="1">
      <alignment vertical="center"/>
    </xf>
    <xf numFmtId="0" fontId="6" fillId="0" borderId="1" xfId="1" applyNumberFormat="1" applyFont="1" applyBorder="1" applyAlignment="1">
      <alignment vertical="center"/>
    </xf>
    <xf numFmtId="165" fontId="50" fillId="2" borderId="0" xfId="9" applyNumberFormat="1" applyFont="1" applyFill="1" applyAlignment="1" applyProtection="1">
      <alignment vertical="center"/>
      <protection hidden="1"/>
    </xf>
    <xf numFmtId="164" fontId="6" fillId="0" borderId="0" xfId="1" applyNumberFormat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68" fillId="0" borderId="1" xfId="9" applyNumberFormat="1" applyFont="1" applyBorder="1" applyAlignment="1">
      <alignment horizontal="left" vertical="center"/>
    </xf>
    <xf numFmtId="0" fontId="6" fillId="0" borderId="1" xfId="4" applyNumberFormat="1" applyFont="1" applyBorder="1" applyAlignment="1">
      <alignment vertical="center"/>
    </xf>
    <xf numFmtId="0" fontId="68" fillId="2" borderId="10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9" fillId="2" borderId="2" xfId="1" applyNumberFormat="1" applyFont="1" applyFill="1" applyBorder="1" applyAlignment="1">
      <alignment vertical="center"/>
    </xf>
    <xf numFmtId="0" fontId="6" fillId="0" borderId="13" xfId="1" applyFont="1" applyBorder="1" applyAlignment="1">
      <alignment horizontal="center" vertical="center"/>
    </xf>
    <xf numFmtId="3" fontId="6" fillId="0" borderId="1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3" fontId="6" fillId="0" borderId="0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167" fontId="7" fillId="0" borderId="0" xfId="1" applyNumberFormat="1" applyFont="1" applyAlignment="1">
      <alignment horizontal="center" vertical="center"/>
    </xf>
    <xf numFmtId="167" fontId="7" fillId="3" borderId="0" xfId="1" applyNumberFormat="1" applyFont="1" applyFill="1" applyAlignment="1">
      <alignment horizontal="center" vertical="center"/>
    </xf>
    <xf numFmtId="3" fontId="7" fillId="0" borderId="0" xfId="1" applyNumberFormat="1" applyFont="1" applyAlignment="1">
      <alignment horizontal="center" vertical="center"/>
    </xf>
    <xf numFmtId="0" fontId="49" fillId="0" borderId="0" xfId="1" applyFont="1" applyAlignment="1">
      <alignment horizontal="center" vertical="center"/>
    </xf>
    <xf numFmtId="0" fontId="49" fillId="0" borderId="0" xfId="1" applyFont="1" applyAlignment="1">
      <alignment horizontal="left" vertical="center"/>
    </xf>
    <xf numFmtId="167" fontId="49" fillId="0" borderId="0" xfId="1" applyNumberFormat="1" applyFont="1" applyAlignment="1">
      <alignment horizontal="center" vertical="center"/>
    </xf>
    <xf numFmtId="167" fontId="49" fillId="3" borderId="0" xfId="1" applyNumberFormat="1" applyFont="1" applyFill="1" applyAlignment="1">
      <alignment horizontal="center" vertical="center"/>
    </xf>
    <xf numFmtId="3" fontId="49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167" fontId="6" fillId="0" borderId="0" xfId="1" applyNumberFormat="1" applyFont="1" applyAlignment="1">
      <alignment horizontal="center" vertical="center"/>
    </xf>
    <xf numFmtId="167" fontId="6" fillId="3" borderId="0" xfId="1" applyNumberFormat="1" applyFont="1" applyFill="1" applyAlignment="1">
      <alignment horizontal="center" vertical="center"/>
    </xf>
    <xf numFmtId="3" fontId="6" fillId="0" borderId="0" xfId="1" applyNumberFormat="1" applyFont="1" applyAlignment="1">
      <alignment horizontal="center" vertical="center"/>
    </xf>
    <xf numFmtId="165" fontId="8" fillId="3" borderId="0" xfId="9" applyNumberFormat="1" applyFont="1" applyFill="1"/>
    <xf numFmtId="165" fontId="6" fillId="2" borderId="0" xfId="9" applyNumberFormat="1" applyFont="1" applyFill="1" applyBorder="1" applyAlignment="1" applyProtection="1">
      <alignment horizontal="center" vertical="center"/>
      <protection hidden="1"/>
    </xf>
    <xf numFmtId="165" fontId="6" fillId="2" borderId="0" xfId="9" applyNumberFormat="1" applyFont="1" applyFill="1" applyAlignment="1" applyProtection="1">
      <alignment horizontal="center" vertical="center"/>
      <protection hidden="1"/>
    </xf>
    <xf numFmtId="165" fontId="7" fillId="4" borderId="1" xfId="9" applyNumberFormat="1" applyFont="1" applyFill="1" applyBorder="1" applyAlignment="1" applyProtection="1">
      <alignment horizontal="center" vertical="center" wrapText="1" shrinkToFit="1"/>
      <protection hidden="1"/>
    </xf>
    <xf numFmtId="165" fontId="7" fillId="4" borderId="5" xfId="9" applyNumberFormat="1" applyFont="1" applyFill="1" applyBorder="1" applyAlignment="1" applyProtection="1">
      <alignment horizontal="center" vertical="center" wrapText="1" shrinkToFit="1"/>
      <protection hidden="1"/>
    </xf>
    <xf numFmtId="165" fontId="6" fillId="2" borderId="1" xfId="9" applyNumberFormat="1" applyFont="1" applyFill="1" applyBorder="1" applyAlignment="1" applyProtection="1">
      <alignment horizontal="center" vertical="center"/>
      <protection hidden="1"/>
    </xf>
    <xf numFmtId="165" fontId="6" fillId="2" borderId="1" xfId="9" applyNumberFormat="1" applyFont="1" applyFill="1" applyBorder="1" applyAlignment="1" applyProtection="1">
      <alignment horizontal="left" vertical="center"/>
      <protection hidden="1"/>
    </xf>
    <xf numFmtId="165" fontId="6" fillId="2" borderId="1" xfId="9" applyNumberFormat="1" applyFont="1" applyFill="1" applyBorder="1" applyAlignment="1" applyProtection="1">
      <alignment horizontal="right" vertical="center"/>
      <protection hidden="1"/>
    </xf>
    <xf numFmtId="165" fontId="7" fillId="2" borderId="1" xfId="9" applyNumberFormat="1" applyFont="1" applyFill="1" applyBorder="1" applyAlignment="1" applyProtection="1">
      <alignment horizontal="right" vertical="center"/>
      <protection hidden="1"/>
    </xf>
    <xf numFmtId="165" fontId="12" fillId="0" borderId="7" xfId="9" applyNumberFormat="1" applyFont="1" applyBorder="1" applyAlignment="1">
      <alignment horizontal="right" vertical="center" wrapText="1" shrinkToFit="1"/>
    </xf>
    <xf numFmtId="165" fontId="12" fillId="0" borderId="7" xfId="9" applyNumberFormat="1" applyFont="1" applyBorder="1" applyAlignment="1">
      <alignment vertical="center" wrapText="1" shrinkToFit="1"/>
    </xf>
    <xf numFmtId="165" fontId="6" fillId="0" borderId="8" xfId="9" applyNumberFormat="1" applyFont="1" applyBorder="1" applyAlignment="1">
      <alignment vertical="center"/>
    </xf>
    <xf numFmtId="165" fontId="7" fillId="2" borderId="5" xfId="9" applyNumberFormat="1" applyFont="1" applyFill="1" applyBorder="1" applyAlignment="1" applyProtection="1">
      <alignment horizontal="right" vertical="center"/>
      <protection hidden="1"/>
    </xf>
    <xf numFmtId="165" fontId="6" fillId="0" borderId="5" xfId="9" applyNumberFormat="1" applyFont="1" applyFill="1" applyBorder="1" applyAlignment="1">
      <alignment vertical="center"/>
    </xf>
    <xf numFmtId="165" fontId="8" fillId="0" borderId="0" xfId="9" applyNumberFormat="1" applyFont="1"/>
    <xf numFmtId="165" fontId="6" fillId="0" borderId="9" xfId="9" applyNumberFormat="1" applyFont="1" applyBorder="1" applyAlignment="1">
      <alignment vertical="center"/>
    </xf>
    <xf numFmtId="165" fontId="6" fillId="0" borderId="5" xfId="9" applyNumberFormat="1" applyFont="1" applyFill="1" applyBorder="1" applyAlignment="1"/>
    <xf numFmtId="165" fontId="7" fillId="5" borderId="1" xfId="9" applyNumberFormat="1" applyFont="1" applyFill="1" applyBorder="1" applyAlignment="1" applyProtection="1">
      <alignment horizontal="right" vertical="center"/>
      <protection hidden="1"/>
    </xf>
    <xf numFmtId="165" fontId="18" fillId="5" borderId="1" xfId="9" applyNumberFormat="1" applyFont="1" applyFill="1" applyBorder="1" applyAlignment="1" applyProtection="1">
      <alignment horizontal="right" vertical="center"/>
      <protection hidden="1"/>
    </xf>
    <xf numFmtId="165" fontId="7" fillId="2" borderId="0" xfId="9" applyNumberFormat="1" applyFont="1" applyFill="1" applyAlignment="1" applyProtection="1">
      <alignment vertical="center"/>
      <protection hidden="1"/>
    </xf>
    <xf numFmtId="165" fontId="17" fillId="2" borderId="11" xfId="9" applyNumberFormat="1" applyFont="1" applyFill="1" applyBorder="1" applyAlignment="1" applyProtection="1">
      <alignment horizontal="center" vertical="center"/>
      <protection hidden="1"/>
    </xf>
    <xf numFmtId="165" fontId="17" fillId="2" borderId="14" xfId="9" applyNumberFormat="1" applyFont="1" applyFill="1" applyBorder="1" applyAlignment="1" applyProtection="1">
      <alignment horizontal="right" vertical="center"/>
      <protection hidden="1"/>
    </xf>
    <xf numFmtId="165" fontId="17" fillId="2" borderId="12" xfId="9" applyNumberFormat="1" applyFont="1" applyFill="1" applyBorder="1" applyAlignment="1" applyProtection="1">
      <alignment horizontal="right" vertical="center"/>
      <protection hidden="1"/>
    </xf>
    <xf numFmtId="165" fontId="17" fillId="2" borderId="0" xfId="9" applyNumberFormat="1" applyFont="1" applyFill="1" applyAlignment="1" applyProtection="1">
      <alignment vertical="center"/>
      <protection hidden="1"/>
    </xf>
    <xf numFmtId="165" fontId="6" fillId="0" borderId="1" xfId="9" applyNumberFormat="1" applyFont="1" applyFill="1" applyBorder="1" applyAlignment="1">
      <alignment horizontal="left" vertical="center"/>
    </xf>
    <xf numFmtId="165" fontId="6" fillId="0" borderId="1" xfId="9" applyNumberFormat="1" applyFont="1" applyBorder="1" applyAlignment="1">
      <alignment horizontal="left" vertical="center"/>
    </xf>
    <xf numFmtId="165" fontId="6" fillId="0" borderId="6" xfId="9" applyNumberFormat="1" applyFont="1" applyBorder="1" applyAlignment="1">
      <alignment vertical="center"/>
    </xf>
    <xf numFmtId="165" fontId="6" fillId="2" borderId="6" xfId="9" applyNumberFormat="1" applyFont="1" applyFill="1" applyBorder="1" applyAlignment="1" applyProtection="1">
      <alignment vertical="center"/>
      <protection hidden="1"/>
    </xf>
    <xf numFmtId="165" fontId="6" fillId="2" borderId="5" xfId="9" applyNumberFormat="1" applyFont="1" applyFill="1" applyBorder="1" applyAlignment="1" applyProtection="1">
      <alignment horizontal="right" vertical="center"/>
      <protection hidden="1"/>
    </xf>
    <xf numFmtId="165" fontId="12" fillId="0" borderId="0" xfId="9" applyNumberFormat="1" applyFont="1"/>
    <xf numFmtId="165" fontId="6" fillId="0" borderId="1" xfId="9" applyNumberFormat="1" applyFont="1" applyBorder="1" applyAlignment="1">
      <alignment vertical="center"/>
    </xf>
    <xf numFmtId="165" fontId="6" fillId="2" borderId="18" xfId="9" applyNumberFormat="1" applyFont="1" applyFill="1" applyBorder="1" applyAlignment="1" applyProtection="1">
      <alignment vertical="center"/>
      <protection hidden="1"/>
    </xf>
    <xf numFmtId="165" fontId="7" fillId="2" borderId="0" xfId="9" applyNumberFormat="1" applyFont="1" applyFill="1" applyAlignment="1" applyProtection="1">
      <alignment horizontal="center" vertical="center"/>
      <protection hidden="1"/>
    </xf>
    <xf numFmtId="165" fontId="68" fillId="0" borderId="1" xfId="9" applyNumberFormat="1" applyFont="1" applyBorder="1" applyAlignment="1">
      <alignment horizontal="left" vertical="center"/>
    </xf>
    <xf numFmtId="165" fontId="68" fillId="0" borderId="1" xfId="9" applyNumberFormat="1" applyFont="1" applyBorder="1" applyAlignment="1">
      <alignment vertical="center"/>
    </xf>
    <xf numFmtId="165" fontId="7" fillId="6" borderId="1" xfId="9" applyNumberFormat="1" applyFont="1" applyFill="1" applyBorder="1" applyAlignment="1" applyProtection="1">
      <alignment horizontal="right" vertical="center"/>
      <protection hidden="1"/>
    </xf>
    <xf numFmtId="165" fontId="18" fillId="6" borderId="1" xfId="9" applyNumberFormat="1" applyFont="1" applyFill="1" applyBorder="1" applyAlignment="1" applyProtection="1">
      <alignment horizontal="right" vertical="center"/>
      <protection hidden="1"/>
    </xf>
    <xf numFmtId="165" fontId="7" fillId="3" borderId="0" xfId="9" applyNumberFormat="1" applyFont="1" applyFill="1" applyAlignment="1" applyProtection="1">
      <alignment vertical="center"/>
      <protection hidden="1"/>
    </xf>
    <xf numFmtId="165" fontId="6" fillId="2" borderId="0" xfId="9" applyNumberFormat="1" applyFont="1" applyFill="1" applyAlignment="1" applyProtection="1">
      <alignment horizontal="right" vertical="center"/>
      <protection hidden="1"/>
    </xf>
    <xf numFmtId="165" fontId="7" fillId="2" borderId="0" xfId="9" applyNumberFormat="1" applyFont="1" applyFill="1" applyAlignment="1" applyProtection="1">
      <alignment horizontal="right" vertical="center"/>
      <protection hidden="1"/>
    </xf>
    <xf numFmtId="165" fontId="6" fillId="2" borderId="0" xfId="9" applyNumberFormat="1" applyFont="1" applyFill="1" applyBorder="1" applyAlignment="1" applyProtection="1">
      <alignment vertical="center"/>
      <protection hidden="1"/>
    </xf>
    <xf numFmtId="0" fontId="69" fillId="9" borderId="3" xfId="1" applyFont="1" applyFill="1" applyBorder="1" applyAlignment="1">
      <alignment horizontal="center" vertical="center" wrapText="1"/>
    </xf>
    <xf numFmtId="0" fontId="69" fillId="9" borderId="3" xfId="1" applyNumberFormat="1" applyFont="1" applyFill="1" applyBorder="1" applyAlignment="1">
      <alignment horizontal="center" vertical="center" wrapText="1"/>
    </xf>
    <xf numFmtId="3" fontId="69" fillId="9" borderId="3" xfId="1" quotePrefix="1" applyNumberFormat="1" applyFont="1" applyFill="1" applyBorder="1" applyAlignment="1">
      <alignment horizontal="center" vertical="center" wrapText="1"/>
    </xf>
    <xf numFmtId="3" fontId="7" fillId="9" borderId="3" xfId="1" quotePrefix="1" applyNumberFormat="1" applyFont="1" applyFill="1" applyBorder="1" applyAlignment="1">
      <alignment horizontal="center" vertical="center" wrapText="1"/>
    </xf>
    <xf numFmtId="3" fontId="69" fillId="9" borderId="3" xfId="1" applyNumberFormat="1" applyFont="1" applyFill="1" applyBorder="1" applyAlignment="1">
      <alignment horizontal="center" vertical="center" wrapText="1"/>
    </xf>
    <xf numFmtId="3" fontId="7" fillId="9" borderId="3" xfId="1" applyNumberFormat="1" applyFont="1" applyFill="1" applyBorder="1" applyAlignment="1">
      <alignment horizontal="center" vertical="center" wrapText="1"/>
    </xf>
    <xf numFmtId="165" fontId="7" fillId="6" borderId="12" xfId="9" applyNumberFormat="1" applyFont="1" applyFill="1" applyBorder="1" applyAlignment="1" applyProtection="1">
      <alignment horizontal="center" vertical="center"/>
      <protection hidden="1"/>
    </xf>
    <xf numFmtId="165" fontId="7" fillId="4" borderId="1" xfId="9" applyNumberFormat="1" applyFont="1" applyFill="1" applyBorder="1" applyAlignment="1" applyProtection="1">
      <alignment horizontal="center" vertical="center" wrapText="1" shrinkToFit="1"/>
      <protection hidden="1"/>
    </xf>
    <xf numFmtId="165" fontId="7" fillId="5" borderId="12" xfId="9" applyNumberFormat="1" applyFont="1" applyFill="1" applyBorder="1" applyAlignment="1">
      <alignment horizontal="center" vertical="center"/>
    </xf>
    <xf numFmtId="165" fontId="8" fillId="4" borderId="5" xfId="9" applyNumberFormat="1" applyFont="1" applyFill="1" applyBorder="1" applyAlignment="1" applyProtection="1">
      <alignment horizontal="center" vertical="center" wrapText="1" shrinkToFit="1"/>
      <protection hidden="1"/>
    </xf>
    <xf numFmtId="165" fontId="6" fillId="2" borderId="0" xfId="9" applyNumberFormat="1" applyFont="1" applyFill="1" applyBorder="1" applyAlignment="1" applyProtection="1">
      <alignment horizontal="center" vertical="center"/>
      <protection hidden="1"/>
    </xf>
    <xf numFmtId="165" fontId="7" fillId="33" borderId="1" xfId="9" applyNumberFormat="1" applyFont="1" applyFill="1" applyBorder="1" applyAlignment="1" applyProtection="1">
      <alignment horizontal="center" vertical="center" wrapText="1" shrinkToFit="1"/>
      <protection hidden="1"/>
    </xf>
    <xf numFmtId="165" fontId="8" fillId="33" borderId="5" xfId="9" applyNumberFormat="1" applyFont="1" applyFill="1" applyBorder="1" applyAlignment="1" applyProtection="1">
      <alignment horizontal="center" vertical="center" wrapText="1" shrinkToFit="1"/>
      <protection hidden="1"/>
    </xf>
    <xf numFmtId="165" fontId="7" fillId="33" borderId="5" xfId="9" applyNumberFormat="1" applyFont="1" applyFill="1" applyBorder="1" applyAlignment="1" applyProtection="1">
      <alignment horizontal="center" vertical="center" wrapText="1" shrinkToFit="1"/>
      <protection hidden="1"/>
    </xf>
    <xf numFmtId="165" fontId="7" fillId="34" borderId="1" xfId="9" applyNumberFormat="1" applyFont="1" applyFill="1" applyBorder="1" applyAlignment="1" applyProtection="1">
      <alignment horizontal="center" vertical="center" wrapText="1" shrinkToFit="1"/>
      <protection hidden="1"/>
    </xf>
    <xf numFmtId="165" fontId="8" fillId="34" borderId="5" xfId="9" applyNumberFormat="1" applyFont="1" applyFill="1" applyBorder="1" applyAlignment="1" applyProtection="1">
      <alignment horizontal="center" vertical="center" wrapText="1" shrinkToFit="1"/>
      <protection hidden="1"/>
    </xf>
    <xf numFmtId="165" fontId="7" fillId="34" borderId="5" xfId="9" applyNumberFormat="1" applyFont="1" applyFill="1" applyBorder="1" applyAlignment="1" applyProtection="1">
      <alignment horizontal="center" vertical="center" wrapText="1" shrinkToFit="1"/>
      <protection hidden="1"/>
    </xf>
    <xf numFmtId="165" fontId="7" fillId="35" borderId="1" xfId="9" applyNumberFormat="1" applyFont="1" applyFill="1" applyBorder="1" applyAlignment="1" applyProtection="1">
      <alignment horizontal="center" vertical="center" wrapText="1" shrinkToFit="1"/>
      <protection hidden="1"/>
    </xf>
    <xf numFmtId="165" fontId="8" fillId="35" borderId="5" xfId="9" applyNumberFormat="1" applyFont="1" applyFill="1" applyBorder="1" applyAlignment="1" applyProtection="1">
      <alignment horizontal="center" vertical="center" wrapText="1" shrinkToFit="1"/>
      <protection hidden="1"/>
    </xf>
    <xf numFmtId="165" fontId="7" fillId="35" borderId="5" xfId="9" applyNumberFormat="1" applyFont="1" applyFill="1" applyBorder="1" applyAlignment="1" applyProtection="1">
      <alignment horizontal="center" vertical="center" wrapText="1" shrinkToFit="1"/>
      <protection hidden="1"/>
    </xf>
    <xf numFmtId="165" fontId="7" fillId="36" borderId="1" xfId="9" applyNumberFormat="1" applyFont="1" applyFill="1" applyBorder="1" applyAlignment="1" applyProtection="1">
      <alignment horizontal="center" vertical="center" wrapText="1" shrinkToFit="1"/>
      <protection hidden="1"/>
    </xf>
    <xf numFmtId="165" fontId="8" fillId="36" borderId="5" xfId="9" applyNumberFormat="1" applyFont="1" applyFill="1" applyBorder="1" applyAlignment="1" applyProtection="1">
      <alignment horizontal="center" vertical="center" wrapText="1" shrinkToFit="1"/>
      <protection hidden="1"/>
    </xf>
    <xf numFmtId="165" fontId="7" fillId="36" borderId="5" xfId="9" applyNumberFormat="1" applyFont="1" applyFill="1" applyBorder="1" applyAlignment="1" applyProtection="1">
      <alignment horizontal="center" vertical="center" wrapText="1" shrinkToFit="1"/>
      <protection hidden="1"/>
    </xf>
    <xf numFmtId="165" fontId="7" fillId="37" borderId="1" xfId="9" applyNumberFormat="1" applyFont="1" applyFill="1" applyBorder="1" applyAlignment="1" applyProtection="1">
      <alignment horizontal="center" vertical="center" wrapText="1" shrinkToFit="1"/>
      <protection hidden="1"/>
    </xf>
    <xf numFmtId="165" fontId="8" fillId="37" borderId="5" xfId="9" applyNumberFormat="1" applyFont="1" applyFill="1" applyBorder="1" applyAlignment="1" applyProtection="1">
      <alignment horizontal="center" vertical="center" wrapText="1" shrinkToFit="1"/>
      <protection hidden="1"/>
    </xf>
    <xf numFmtId="165" fontId="7" fillId="37" borderId="5" xfId="9" applyNumberFormat="1" applyFont="1" applyFill="1" applyBorder="1" applyAlignment="1" applyProtection="1">
      <alignment horizontal="center" vertical="center" wrapText="1" shrinkToFit="1"/>
      <protection hidden="1"/>
    </xf>
    <xf numFmtId="165" fontId="7" fillId="38" borderId="1" xfId="9" applyNumberFormat="1" applyFont="1" applyFill="1" applyBorder="1" applyAlignment="1" applyProtection="1">
      <alignment horizontal="center" vertical="center" wrapText="1" shrinkToFit="1"/>
      <protection hidden="1"/>
    </xf>
    <xf numFmtId="165" fontId="8" fillId="38" borderId="5" xfId="9" applyNumberFormat="1" applyFont="1" applyFill="1" applyBorder="1" applyAlignment="1" applyProtection="1">
      <alignment horizontal="center" vertical="center" wrapText="1" shrinkToFit="1"/>
      <protection hidden="1"/>
    </xf>
    <xf numFmtId="165" fontId="7" fillId="38" borderId="5" xfId="9" applyNumberFormat="1" applyFont="1" applyFill="1" applyBorder="1" applyAlignment="1" applyProtection="1">
      <alignment horizontal="center" vertical="center" wrapText="1" shrinkToFit="1"/>
      <protection hidden="1"/>
    </xf>
    <xf numFmtId="165" fontId="7" fillId="34" borderId="4" xfId="9" applyNumberFormat="1" applyFont="1" applyFill="1" applyBorder="1" applyAlignment="1" applyProtection="1">
      <alignment horizontal="center" vertical="center" wrapText="1" shrinkToFit="1"/>
      <protection hidden="1"/>
    </xf>
    <xf numFmtId="165" fontId="7" fillId="34" borderId="3" xfId="9" applyNumberFormat="1" applyFont="1" applyFill="1" applyBorder="1" applyAlignment="1" applyProtection="1">
      <alignment horizontal="center" vertical="center" wrapText="1" shrinkToFit="1"/>
      <protection hidden="1"/>
    </xf>
    <xf numFmtId="165" fontId="7" fillId="35" borderId="4" xfId="9" applyNumberFormat="1" applyFont="1" applyFill="1" applyBorder="1" applyAlignment="1" applyProtection="1">
      <alignment horizontal="center" vertical="center" wrapText="1" shrinkToFit="1"/>
      <protection hidden="1"/>
    </xf>
    <xf numFmtId="165" fontId="7" fillId="35" borderId="3" xfId="9" applyNumberFormat="1" applyFont="1" applyFill="1" applyBorder="1" applyAlignment="1" applyProtection="1">
      <alignment horizontal="center" vertical="center" wrapText="1" shrinkToFit="1"/>
      <protection hidden="1"/>
    </xf>
    <xf numFmtId="165" fontId="7" fillId="33" borderId="4" xfId="9" applyNumberFormat="1" applyFont="1" applyFill="1" applyBorder="1" applyAlignment="1" applyProtection="1">
      <alignment horizontal="center" vertical="center" wrapText="1" shrinkToFit="1"/>
      <protection hidden="1"/>
    </xf>
    <xf numFmtId="165" fontId="7" fillId="33" borderId="3" xfId="9" applyNumberFormat="1" applyFont="1" applyFill="1" applyBorder="1" applyAlignment="1" applyProtection="1">
      <alignment horizontal="center" vertical="center" wrapText="1" shrinkToFit="1"/>
      <protection hidden="1"/>
    </xf>
    <xf numFmtId="165" fontId="7" fillId="36" borderId="4" xfId="9" applyNumberFormat="1" applyFont="1" applyFill="1" applyBorder="1" applyAlignment="1" applyProtection="1">
      <alignment horizontal="center" vertical="center" wrapText="1" shrinkToFit="1"/>
      <protection hidden="1"/>
    </xf>
    <xf numFmtId="165" fontId="7" fillId="36" borderId="3" xfId="9" applyNumberFormat="1" applyFont="1" applyFill="1" applyBorder="1" applyAlignment="1" applyProtection="1">
      <alignment horizontal="center" vertical="center" wrapText="1" shrinkToFit="1"/>
      <protection hidden="1"/>
    </xf>
    <xf numFmtId="165" fontId="7" fillId="38" borderId="4" xfId="9" applyNumberFormat="1" applyFont="1" applyFill="1" applyBorder="1" applyAlignment="1" applyProtection="1">
      <alignment horizontal="center" vertical="center" wrapText="1" shrinkToFit="1"/>
      <protection hidden="1"/>
    </xf>
    <xf numFmtId="165" fontId="7" fillId="38" borderId="3" xfId="9" applyNumberFormat="1" applyFont="1" applyFill="1" applyBorder="1" applyAlignment="1" applyProtection="1">
      <alignment horizontal="center" vertical="center" wrapText="1" shrinkToFit="1"/>
      <protection hidden="1"/>
    </xf>
    <xf numFmtId="165" fontId="7" fillId="37" borderId="4" xfId="9" applyNumberFormat="1" applyFont="1" applyFill="1" applyBorder="1" applyAlignment="1" applyProtection="1">
      <alignment horizontal="center" vertical="center" wrapText="1" shrinkToFit="1"/>
      <protection hidden="1"/>
    </xf>
    <xf numFmtId="165" fontId="7" fillId="37" borderId="3" xfId="9" applyNumberFormat="1" applyFont="1" applyFill="1" applyBorder="1" applyAlignment="1" applyProtection="1">
      <alignment horizontal="center" vertical="center" wrapText="1" shrinkToFit="1"/>
      <protection hidden="1"/>
    </xf>
    <xf numFmtId="0" fontId="8" fillId="3" borderId="0" xfId="0" applyFont="1" applyFill="1" applyAlignment="1">
      <alignment horizontal="left" vertical="center"/>
    </xf>
    <xf numFmtId="167" fontId="69" fillId="2" borderId="0" xfId="1" applyNumberFormat="1" applyFont="1" applyFill="1" applyBorder="1" applyAlignment="1">
      <alignment horizontal="center" vertical="center"/>
    </xf>
    <xf numFmtId="0" fontId="68" fillId="2" borderId="0" xfId="1" applyFont="1" applyFill="1" applyBorder="1" applyAlignment="1">
      <alignment horizontal="center" vertical="center"/>
    </xf>
    <xf numFmtId="0" fontId="69" fillId="9" borderId="11" xfId="1" applyNumberFormat="1" applyFont="1" applyFill="1" applyBorder="1" applyAlignment="1">
      <alignment horizontal="center" vertical="center"/>
    </xf>
    <xf numFmtId="0" fontId="69" fillId="9" borderId="14" xfId="1" applyNumberFormat="1" applyFont="1" applyFill="1" applyBorder="1" applyAlignment="1">
      <alignment horizontal="center" vertical="center"/>
    </xf>
    <xf numFmtId="0" fontId="69" fillId="9" borderId="12" xfId="1" applyNumberFormat="1" applyFont="1" applyFill="1" applyBorder="1" applyAlignment="1">
      <alignment horizontal="center" vertical="center"/>
    </xf>
    <xf numFmtId="0" fontId="49" fillId="0" borderId="0" xfId="1" applyFont="1" applyAlignment="1">
      <alignment horizontal="center" vertical="center"/>
    </xf>
    <xf numFmtId="167" fontId="49" fillId="0" borderId="0" xfId="1" applyNumberFormat="1" applyFont="1" applyAlignment="1">
      <alignment horizontal="center" vertical="center"/>
    </xf>
    <xf numFmtId="0" fontId="7" fillId="32" borderId="1" xfId="1" applyFont="1" applyFill="1" applyBorder="1" applyAlignment="1">
      <alignment horizontal="center" vertical="center"/>
    </xf>
    <xf numFmtId="167" fontId="7" fillId="0" borderId="0" xfId="1" applyNumberFormat="1" applyFont="1" applyAlignment="1">
      <alignment horizontal="center" vertical="center"/>
    </xf>
    <xf numFmtId="165" fontId="15" fillId="0" borderId="0" xfId="9" applyNumberFormat="1" applyFont="1" applyFill="1" applyBorder="1" applyAlignment="1" applyProtection="1">
      <alignment horizontal="center" vertical="center"/>
      <protection hidden="1"/>
    </xf>
    <xf numFmtId="165" fontId="6" fillId="2" borderId="0" xfId="9" applyNumberFormat="1" applyFont="1" applyFill="1" applyBorder="1" applyAlignment="1" applyProtection="1">
      <alignment horizontal="center" vertical="center"/>
      <protection hidden="1"/>
    </xf>
    <xf numFmtId="165" fontId="8" fillId="4" borderId="6" xfId="9" applyNumberFormat="1" applyFont="1" applyFill="1" applyBorder="1" applyAlignment="1" applyProtection="1">
      <alignment horizontal="center" vertical="center" wrapText="1" shrinkToFit="1"/>
      <protection hidden="1"/>
    </xf>
    <xf numFmtId="165" fontId="8" fillId="4" borderId="5" xfId="9" applyNumberFormat="1" applyFont="1" applyFill="1" applyBorder="1" applyAlignment="1" applyProtection="1">
      <alignment horizontal="center" vertical="center" wrapText="1" shrinkToFit="1"/>
      <protection hidden="1"/>
    </xf>
    <xf numFmtId="165" fontId="7" fillId="4" borderId="6" xfId="9" applyNumberFormat="1" applyFont="1" applyFill="1" applyBorder="1" applyAlignment="1">
      <alignment horizontal="center" vertical="center" wrapText="1"/>
    </xf>
    <xf numFmtId="165" fontId="7" fillId="4" borderId="5" xfId="9" applyNumberFormat="1" applyFont="1" applyFill="1" applyBorder="1" applyAlignment="1">
      <alignment horizontal="center" vertical="center" wrapText="1"/>
    </xf>
    <xf numFmtId="165" fontId="17" fillId="2" borderId="2" xfId="9" applyNumberFormat="1" applyFont="1" applyFill="1" applyBorder="1" applyAlignment="1" applyProtection="1">
      <alignment horizontal="center" vertical="center"/>
      <protection hidden="1"/>
    </xf>
    <xf numFmtId="165" fontId="7" fillId="4" borderId="1" xfId="9" applyNumberFormat="1" applyFont="1" applyFill="1" applyBorder="1" applyAlignment="1" applyProtection="1">
      <alignment horizontal="center" vertical="center" wrapText="1" shrinkToFit="1"/>
      <protection hidden="1"/>
    </xf>
    <xf numFmtId="165" fontId="7" fillId="4" borderId="1" xfId="9" applyNumberFormat="1" applyFont="1" applyFill="1" applyBorder="1" applyAlignment="1" applyProtection="1">
      <alignment horizontal="center" vertical="center"/>
      <protection hidden="1"/>
    </xf>
    <xf numFmtId="165" fontId="7" fillId="4" borderId="4" xfId="9" applyNumberFormat="1" applyFont="1" applyFill="1" applyBorder="1" applyAlignment="1" applyProtection="1">
      <alignment horizontal="center" vertical="center" wrapText="1" shrinkToFit="1"/>
      <protection hidden="1"/>
    </xf>
    <xf numFmtId="165" fontId="7" fillId="4" borderId="3" xfId="9" applyNumberFormat="1" applyFont="1" applyFill="1" applyBorder="1" applyAlignment="1" applyProtection="1">
      <alignment horizontal="center" vertical="center" wrapText="1" shrinkToFit="1"/>
      <protection hidden="1"/>
    </xf>
    <xf numFmtId="165" fontId="8" fillId="4" borderId="6" xfId="9" applyNumberFormat="1" applyFont="1" applyFill="1" applyBorder="1" applyAlignment="1" applyProtection="1">
      <alignment horizontal="center" vertical="center" wrapText="1"/>
      <protection hidden="1"/>
    </xf>
    <xf numFmtId="165" fontId="8" fillId="4" borderId="5" xfId="9" applyNumberFormat="1" applyFont="1" applyFill="1" applyBorder="1" applyAlignment="1" applyProtection="1">
      <alignment horizontal="center" vertical="center" wrapText="1"/>
      <protection hidden="1"/>
    </xf>
    <xf numFmtId="165" fontId="9" fillId="2" borderId="0" xfId="9" applyNumberFormat="1" applyFont="1" applyFill="1" applyBorder="1" applyAlignment="1" applyProtection="1">
      <alignment horizontal="center" vertical="center"/>
      <protection hidden="1"/>
    </xf>
    <xf numFmtId="165" fontId="9" fillId="2" borderId="0" xfId="9" applyNumberFormat="1" applyFont="1" applyFill="1" applyAlignment="1" applyProtection="1">
      <alignment horizontal="center" vertical="center"/>
      <protection hidden="1"/>
    </xf>
    <xf numFmtId="165" fontId="8" fillId="34" borderId="6" xfId="9" applyNumberFormat="1" applyFont="1" applyFill="1" applyBorder="1" applyAlignment="1" applyProtection="1">
      <alignment horizontal="center" vertical="center" wrapText="1"/>
      <protection hidden="1"/>
    </xf>
    <xf numFmtId="165" fontId="8" fillId="34" borderId="5" xfId="9" applyNumberFormat="1" applyFont="1" applyFill="1" applyBorder="1" applyAlignment="1" applyProtection="1">
      <alignment horizontal="center" vertical="center" wrapText="1"/>
      <protection hidden="1"/>
    </xf>
    <xf numFmtId="165" fontId="7" fillId="2" borderId="0" xfId="9" applyNumberFormat="1" applyFont="1" applyFill="1" applyBorder="1" applyAlignment="1" applyProtection="1">
      <alignment horizontal="center" vertical="center"/>
      <protection hidden="1"/>
    </xf>
    <xf numFmtId="165" fontId="17" fillId="2" borderId="14" xfId="9" applyNumberFormat="1" applyFont="1" applyFill="1" applyBorder="1" applyAlignment="1" applyProtection="1">
      <alignment horizontal="center" vertical="center"/>
      <protection hidden="1"/>
    </xf>
    <xf numFmtId="165" fontId="7" fillId="5" borderId="11" xfId="9" applyNumberFormat="1" applyFont="1" applyFill="1" applyBorder="1" applyAlignment="1">
      <alignment horizontal="center" vertical="center"/>
    </xf>
    <xf numFmtId="165" fontId="7" fillId="5" borderId="14" xfId="9" applyNumberFormat="1" applyFont="1" applyFill="1" applyBorder="1" applyAlignment="1">
      <alignment horizontal="center" vertical="center"/>
    </xf>
    <xf numFmtId="165" fontId="7" fillId="5" borderId="12" xfId="9" applyNumberFormat="1" applyFont="1" applyFill="1" applyBorder="1" applyAlignment="1">
      <alignment horizontal="center" vertical="center"/>
    </xf>
    <xf numFmtId="165" fontId="7" fillId="2" borderId="15" xfId="9" applyNumberFormat="1" applyFont="1" applyFill="1" applyBorder="1" applyAlignment="1" applyProtection="1">
      <alignment horizontal="center" vertical="center"/>
      <protection hidden="1"/>
    </xf>
    <xf numFmtId="165" fontId="8" fillId="33" borderId="6" xfId="9" applyNumberFormat="1" applyFont="1" applyFill="1" applyBorder="1" applyAlignment="1" applyProtection="1">
      <alignment horizontal="center" vertical="center" wrapText="1"/>
      <protection hidden="1"/>
    </xf>
    <xf numFmtId="165" fontId="8" fillId="33" borderId="5" xfId="9" applyNumberFormat="1" applyFont="1" applyFill="1" applyBorder="1" applyAlignment="1" applyProtection="1">
      <alignment horizontal="center" vertical="center" wrapText="1"/>
      <protection hidden="1"/>
    </xf>
    <xf numFmtId="165" fontId="7" fillId="33" borderId="1" xfId="9" applyNumberFormat="1" applyFont="1" applyFill="1" applyBorder="1" applyAlignment="1" applyProtection="1">
      <alignment horizontal="center" vertical="center" wrapText="1" shrinkToFit="1"/>
      <protection hidden="1"/>
    </xf>
    <xf numFmtId="165" fontId="8" fillId="34" borderId="6" xfId="9" applyNumberFormat="1" applyFont="1" applyFill="1" applyBorder="1" applyAlignment="1" applyProtection="1">
      <alignment horizontal="center" vertical="center" wrapText="1" shrinkToFit="1"/>
      <protection hidden="1"/>
    </xf>
    <xf numFmtId="165" fontId="8" fillId="34" borderId="5" xfId="9" applyNumberFormat="1" applyFont="1" applyFill="1" applyBorder="1" applyAlignment="1" applyProtection="1">
      <alignment horizontal="center" vertical="center" wrapText="1" shrinkToFit="1"/>
      <protection hidden="1"/>
    </xf>
    <xf numFmtId="165" fontId="7" fillId="34" borderId="6" xfId="9" applyNumberFormat="1" applyFont="1" applyFill="1" applyBorder="1" applyAlignment="1">
      <alignment horizontal="center" vertical="center" wrapText="1"/>
    </xf>
    <xf numFmtId="165" fontId="7" fillId="34" borderId="5" xfId="9" applyNumberFormat="1" applyFont="1" applyFill="1" applyBorder="1" applyAlignment="1">
      <alignment horizontal="center" vertical="center" wrapText="1"/>
    </xf>
    <xf numFmtId="165" fontId="7" fillId="34" borderId="1" xfId="9" applyNumberFormat="1" applyFont="1" applyFill="1" applyBorder="1" applyAlignment="1" applyProtection="1">
      <alignment horizontal="center" vertical="center" wrapText="1" shrinkToFit="1"/>
      <protection hidden="1"/>
    </xf>
    <xf numFmtId="165" fontId="7" fillId="34" borderId="1" xfId="9" applyNumberFormat="1" applyFont="1" applyFill="1" applyBorder="1" applyAlignment="1" applyProtection="1">
      <alignment horizontal="center" vertical="center"/>
      <protection hidden="1"/>
    </xf>
    <xf numFmtId="165" fontId="7" fillId="34" borderId="4" xfId="9" applyNumberFormat="1" applyFont="1" applyFill="1" applyBorder="1" applyAlignment="1" applyProtection="1">
      <alignment horizontal="center" vertical="center" wrapText="1" shrinkToFit="1"/>
      <protection hidden="1"/>
    </xf>
    <xf numFmtId="165" fontId="7" fillId="34" borderId="3" xfId="9" applyNumberFormat="1" applyFont="1" applyFill="1" applyBorder="1" applyAlignment="1" applyProtection="1">
      <alignment horizontal="center" vertical="center" wrapText="1" shrinkToFit="1"/>
      <protection hidden="1"/>
    </xf>
    <xf numFmtId="165" fontId="7" fillId="35" borderId="6" xfId="9" applyNumberFormat="1" applyFont="1" applyFill="1" applyBorder="1" applyAlignment="1">
      <alignment horizontal="center" vertical="center" wrapText="1"/>
    </xf>
    <xf numFmtId="165" fontId="7" fillId="35" borderId="5" xfId="9" applyNumberFormat="1" applyFont="1" applyFill="1" applyBorder="1" applyAlignment="1">
      <alignment horizontal="center" vertical="center" wrapText="1"/>
    </xf>
    <xf numFmtId="165" fontId="8" fillId="35" borderId="6" xfId="9" applyNumberFormat="1" applyFont="1" applyFill="1" applyBorder="1" applyAlignment="1" applyProtection="1">
      <alignment horizontal="center" vertical="center" wrapText="1" shrinkToFit="1"/>
      <protection hidden="1"/>
    </xf>
    <xf numFmtId="165" fontId="8" fillId="35" borderId="5" xfId="9" applyNumberFormat="1" applyFont="1" applyFill="1" applyBorder="1" applyAlignment="1" applyProtection="1">
      <alignment horizontal="center" vertical="center" wrapText="1" shrinkToFit="1"/>
      <protection hidden="1"/>
    </xf>
    <xf numFmtId="165" fontId="8" fillId="35" borderId="6" xfId="9" applyNumberFormat="1" applyFont="1" applyFill="1" applyBorder="1" applyAlignment="1" applyProtection="1">
      <alignment horizontal="center" vertical="center" wrapText="1"/>
      <protection hidden="1"/>
    </xf>
    <xf numFmtId="165" fontId="8" fillId="35" borderId="5" xfId="9" applyNumberFormat="1" applyFont="1" applyFill="1" applyBorder="1" applyAlignment="1" applyProtection="1">
      <alignment horizontal="center" vertical="center" wrapText="1"/>
      <protection hidden="1"/>
    </xf>
    <xf numFmtId="165" fontId="7" fillId="35" borderId="1" xfId="9" applyNumberFormat="1" applyFont="1" applyFill="1" applyBorder="1" applyAlignment="1" applyProtection="1">
      <alignment horizontal="center" vertical="center" wrapText="1" shrinkToFit="1"/>
      <protection hidden="1"/>
    </xf>
    <xf numFmtId="165" fontId="8" fillId="33" borderId="6" xfId="9" applyNumberFormat="1" applyFont="1" applyFill="1" applyBorder="1" applyAlignment="1" applyProtection="1">
      <alignment horizontal="center" vertical="center" wrapText="1" shrinkToFit="1"/>
      <protection hidden="1"/>
    </xf>
    <xf numFmtId="165" fontId="8" fillId="33" borderId="5" xfId="9" applyNumberFormat="1" applyFont="1" applyFill="1" applyBorder="1" applyAlignment="1" applyProtection="1">
      <alignment horizontal="center" vertical="center" wrapText="1" shrinkToFit="1"/>
      <protection hidden="1"/>
    </xf>
    <xf numFmtId="165" fontId="7" fillId="33" borderId="4" xfId="9" applyNumberFormat="1" applyFont="1" applyFill="1" applyBorder="1" applyAlignment="1" applyProtection="1">
      <alignment horizontal="center" vertical="center" wrapText="1" shrinkToFit="1"/>
      <protection hidden="1"/>
    </xf>
    <xf numFmtId="165" fontId="7" fillId="33" borderId="3" xfId="9" applyNumberFormat="1" applyFont="1" applyFill="1" applyBorder="1" applyAlignment="1" applyProtection="1">
      <alignment horizontal="center" vertical="center" wrapText="1" shrinkToFit="1"/>
      <protection hidden="1"/>
    </xf>
    <xf numFmtId="165" fontId="7" fillId="33" borderId="1" xfId="9" applyNumberFormat="1" applyFont="1" applyFill="1" applyBorder="1" applyAlignment="1" applyProtection="1">
      <alignment horizontal="center" vertical="center"/>
      <protection hidden="1"/>
    </xf>
    <xf numFmtId="165" fontId="7" fillId="35" borderId="1" xfId="9" applyNumberFormat="1" applyFont="1" applyFill="1" applyBorder="1" applyAlignment="1" applyProtection="1">
      <alignment horizontal="center" vertical="center"/>
      <protection hidden="1"/>
    </xf>
    <xf numFmtId="165" fontId="7" fillId="35" borderId="4" xfId="9" applyNumberFormat="1" applyFont="1" applyFill="1" applyBorder="1" applyAlignment="1" applyProtection="1">
      <alignment horizontal="center" vertical="center" wrapText="1" shrinkToFit="1"/>
      <protection hidden="1"/>
    </xf>
    <xf numFmtId="165" fontId="7" fillId="35" borderId="3" xfId="9" applyNumberFormat="1" applyFont="1" applyFill="1" applyBorder="1" applyAlignment="1" applyProtection="1">
      <alignment horizontal="center" vertical="center" wrapText="1" shrinkToFit="1"/>
      <protection hidden="1"/>
    </xf>
    <xf numFmtId="165" fontId="7" fillId="36" borderId="6" xfId="9" applyNumberFormat="1" applyFont="1" applyFill="1" applyBorder="1" applyAlignment="1">
      <alignment horizontal="center" vertical="center" wrapText="1"/>
    </xf>
    <xf numFmtId="165" fontId="7" fillId="36" borderId="5" xfId="9" applyNumberFormat="1" applyFont="1" applyFill="1" applyBorder="1" applyAlignment="1">
      <alignment horizontal="center" vertical="center" wrapText="1"/>
    </xf>
    <xf numFmtId="165" fontId="8" fillId="36" borderId="6" xfId="9" applyNumberFormat="1" applyFont="1" applyFill="1" applyBorder="1" applyAlignment="1" applyProtection="1">
      <alignment horizontal="center" vertical="center" wrapText="1" shrinkToFit="1"/>
      <protection hidden="1"/>
    </xf>
    <xf numFmtId="165" fontId="8" fillId="36" borderId="5" xfId="9" applyNumberFormat="1" applyFont="1" applyFill="1" applyBorder="1" applyAlignment="1" applyProtection="1">
      <alignment horizontal="center" vertical="center" wrapText="1" shrinkToFit="1"/>
      <protection hidden="1"/>
    </xf>
    <xf numFmtId="165" fontId="8" fillId="36" borderId="6" xfId="9" applyNumberFormat="1" applyFont="1" applyFill="1" applyBorder="1" applyAlignment="1" applyProtection="1">
      <alignment horizontal="center" vertical="center" wrapText="1"/>
      <protection hidden="1"/>
    </xf>
    <xf numFmtId="165" fontId="8" fillId="36" borderId="5" xfId="9" applyNumberFormat="1" applyFont="1" applyFill="1" applyBorder="1" applyAlignment="1" applyProtection="1">
      <alignment horizontal="center" vertical="center" wrapText="1"/>
      <protection hidden="1"/>
    </xf>
    <xf numFmtId="165" fontId="7" fillId="36" borderId="1" xfId="9" applyNumberFormat="1" applyFont="1" applyFill="1" applyBorder="1" applyAlignment="1" applyProtection="1">
      <alignment horizontal="center" vertical="center" wrapText="1" shrinkToFit="1"/>
      <protection hidden="1"/>
    </xf>
    <xf numFmtId="165" fontId="7" fillId="36" borderId="1" xfId="9" applyNumberFormat="1" applyFont="1" applyFill="1" applyBorder="1" applyAlignment="1" applyProtection="1">
      <alignment horizontal="center" vertical="center"/>
      <protection hidden="1"/>
    </xf>
    <xf numFmtId="165" fontId="7" fillId="33" borderId="6" xfId="9" applyNumberFormat="1" applyFont="1" applyFill="1" applyBorder="1" applyAlignment="1">
      <alignment horizontal="center" vertical="center" wrapText="1"/>
    </xf>
    <xf numFmtId="165" fontId="7" fillId="33" borderId="5" xfId="9" applyNumberFormat="1" applyFont="1" applyFill="1" applyBorder="1" applyAlignment="1">
      <alignment horizontal="center" vertical="center" wrapText="1"/>
    </xf>
    <xf numFmtId="165" fontId="7" fillId="38" borderId="6" xfId="9" applyNumberFormat="1" applyFont="1" applyFill="1" applyBorder="1" applyAlignment="1">
      <alignment horizontal="center" vertical="center" wrapText="1"/>
    </xf>
    <xf numFmtId="165" fontId="7" fillId="38" borderId="5" xfId="9" applyNumberFormat="1" applyFont="1" applyFill="1" applyBorder="1" applyAlignment="1">
      <alignment horizontal="center" vertical="center" wrapText="1"/>
    </xf>
    <xf numFmtId="165" fontId="8" fillId="38" borderId="6" xfId="9" applyNumberFormat="1" applyFont="1" applyFill="1" applyBorder="1" applyAlignment="1" applyProtection="1">
      <alignment horizontal="center" vertical="center" wrapText="1" shrinkToFit="1"/>
      <protection hidden="1"/>
    </xf>
    <xf numFmtId="165" fontId="8" fillId="38" borderId="5" xfId="9" applyNumberFormat="1" applyFont="1" applyFill="1" applyBorder="1" applyAlignment="1" applyProtection="1">
      <alignment horizontal="center" vertical="center" wrapText="1" shrinkToFit="1"/>
      <protection hidden="1"/>
    </xf>
    <xf numFmtId="165" fontId="8" fillId="38" borderId="6" xfId="9" applyNumberFormat="1" applyFont="1" applyFill="1" applyBorder="1" applyAlignment="1" applyProtection="1">
      <alignment horizontal="center" vertical="center" wrapText="1"/>
      <protection hidden="1"/>
    </xf>
    <xf numFmtId="165" fontId="8" fillId="38" borderId="5" xfId="9" applyNumberFormat="1" applyFont="1" applyFill="1" applyBorder="1" applyAlignment="1" applyProtection="1">
      <alignment horizontal="center" vertical="center" wrapText="1"/>
      <protection hidden="1"/>
    </xf>
    <xf numFmtId="165" fontId="7" fillId="38" borderId="1" xfId="9" applyNumberFormat="1" applyFont="1" applyFill="1" applyBorder="1" applyAlignment="1" applyProtection="1">
      <alignment horizontal="center" vertical="center" wrapText="1" shrinkToFit="1"/>
      <protection hidden="1"/>
    </xf>
    <xf numFmtId="165" fontId="7" fillId="36" borderId="4" xfId="9" applyNumberFormat="1" applyFont="1" applyFill="1" applyBorder="1" applyAlignment="1" applyProtection="1">
      <alignment horizontal="center" vertical="center" wrapText="1" shrinkToFit="1"/>
      <protection hidden="1"/>
    </xf>
    <xf numFmtId="165" fontId="7" fillId="36" borderId="3" xfId="9" applyNumberFormat="1" applyFont="1" applyFill="1" applyBorder="1" applyAlignment="1" applyProtection="1">
      <alignment horizontal="center" vertical="center" wrapText="1" shrinkToFit="1"/>
      <protection hidden="1"/>
    </xf>
    <xf numFmtId="165" fontId="7" fillId="37" borderId="1" xfId="9" applyNumberFormat="1" applyFont="1" applyFill="1" applyBorder="1" applyAlignment="1" applyProtection="1">
      <alignment horizontal="center" vertical="center" wrapText="1" shrinkToFit="1"/>
      <protection hidden="1"/>
    </xf>
    <xf numFmtId="165" fontId="7" fillId="38" borderId="4" xfId="9" applyNumberFormat="1" applyFont="1" applyFill="1" applyBorder="1" applyAlignment="1" applyProtection="1">
      <alignment horizontal="center" vertical="center" wrapText="1" shrinkToFit="1"/>
      <protection hidden="1"/>
    </xf>
    <xf numFmtId="165" fontId="7" fillId="38" borderId="3" xfId="9" applyNumberFormat="1" applyFont="1" applyFill="1" applyBorder="1" applyAlignment="1" applyProtection="1">
      <alignment horizontal="center" vertical="center" wrapText="1" shrinkToFit="1"/>
      <protection hidden="1"/>
    </xf>
    <xf numFmtId="165" fontId="7" fillId="38" borderId="1" xfId="9" applyNumberFormat="1" applyFont="1" applyFill="1" applyBorder="1" applyAlignment="1" applyProtection="1">
      <alignment horizontal="center" vertical="center"/>
      <protection hidden="1"/>
    </xf>
    <xf numFmtId="165" fontId="7" fillId="6" borderId="11" xfId="9" applyNumberFormat="1" applyFont="1" applyFill="1" applyBorder="1" applyAlignment="1" applyProtection="1">
      <alignment horizontal="center" vertical="center"/>
      <protection hidden="1"/>
    </xf>
    <xf numFmtId="165" fontId="7" fillId="6" borderId="14" xfId="9" applyNumberFormat="1" applyFont="1" applyFill="1" applyBorder="1" applyAlignment="1" applyProtection="1">
      <alignment horizontal="center" vertical="center"/>
      <protection hidden="1"/>
    </xf>
    <xf numFmtId="165" fontId="7" fillId="6" borderId="12" xfId="9" applyNumberFormat="1" applyFont="1" applyFill="1" applyBorder="1" applyAlignment="1" applyProtection="1">
      <alignment horizontal="center" vertical="center"/>
      <protection hidden="1"/>
    </xf>
    <xf numFmtId="165" fontId="8" fillId="3" borderId="0" xfId="9" applyNumberFormat="1" applyFont="1" applyFill="1" applyAlignment="1">
      <alignment horizontal="left" vertical="center"/>
    </xf>
    <xf numFmtId="165" fontId="7" fillId="37" borderId="4" xfId="9" applyNumberFormat="1" applyFont="1" applyFill="1" applyBorder="1" applyAlignment="1" applyProtection="1">
      <alignment horizontal="center" vertical="center" wrapText="1" shrinkToFit="1"/>
      <protection hidden="1"/>
    </xf>
    <xf numFmtId="165" fontId="7" fillId="37" borderId="3" xfId="9" applyNumberFormat="1" applyFont="1" applyFill="1" applyBorder="1" applyAlignment="1" applyProtection="1">
      <alignment horizontal="center" vertical="center" wrapText="1" shrinkToFit="1"/>
      <protection hidden="1"/>
    </xf>
    <xf numFmtId="165" fontId="7" fillId="37" borderId="1" xfId="9" applyNumberFormat="1" applyFont="1" applyFill="1" applyBorder="1" applyAlignment="1" applyProtection="1">
      <alignment horizontal="center" vertical="center"/>
      <protection hidden="1"/>
    </xf>
    <xf numFmtId="165" fontId="7" fillId="37" borderId="6" xfId="9" applyNumberFormat="1" applyFont="1" applyFill="1" applyBorder="1" applyAlignment="1">
      <alignment horizontal="center" vertical="center" wrapText="1"/>
    </xf>
    <xf numFmtId="165" fontId="7" fillId="37" borderId="5" xfId="9" applyNumberFormat="1" applyFont="1" applyFill="1" applyBorder="1" applyAlignment="1">
      <alignment horizontal="center" vertical="center" wrapText="1"/>
    </xf>
    <xf numFmtId="165" fontId="8" fillId="37" borderId="6" xfId="9" applyNumberFormat="1" applyFont="1" applyFill="1" applyBorder="1" applyAlignment="1" applyProtection="1">
      <alignment horizontal="center" vertical="center" wrapText="1" shrinkToFit="1"/>
      <protection hidden="1"/>
    </xf>
    <xf numFmtId="165" fontId="8" fillId="37" borderId="5" xfId="9" applyNumberFormat="1" applyFont="1" applyFill="1" applyBorder="1" applyAlignment="1" applyProtection="1">
      <alignment horizontal="center" vertical="center" wrapText="1" shrinkToFit="1"/>
      <protection hidden="1"/>
    </xf>
    <xf numFmtId="165" fontId="8" fillId="37" borderId="6" xfId="9" applyNumberFormat="1" applyFont="1" applyFill="1" applyBorder="1" applyAlignment="1" applyProtection="1">
      <alignment horizontal="center" vertical="center" wrapText="1"/>
      <protection hidden="1"/>
    </xf>
    <xf numFmtId="165" fontId="8" fillId="37" borderId="5" xfId="9" applyNumberFormat="1" applyFont="1" applyFill="1" applyBorder="1" applyAlignment="1" applyProtection="1">
      <alignment horizontal="center" vertical="center" wrapText="1"/>
      <protection hidden="1"/>
    </xf>
  </cellXfs>
  <cellStyles count="130">
    <cellStyle name="??" xfId="10" xr:uid="{00000000-0005-0000-0000-000000000000}"/>
    <cellStyle name="?? [0.00]_PRODUCT DETAIL Q1" xfId="11" xr:uid="{00000000-0005-0000-0000-000001000000}"/>
    <cellStyle name="?? [0]" xfId="12" xr:uid="{00000000-0005-0000-0000-000002000000}"/>
    <cellStyle name="???? [0.00]_PRODUCT DETAIL Q1" xfId="13" xr:uid="{00000000-0005-0000-0000-000003000000}"/>
    <cellStyle name="????_PRODUCT DETAIL Q1" xfId="14" xr:uid="{00000000-0005-0000-0000-000004000000}"/>
    <cellStyle name="???[0]_Book1" xfId="15" xr:uid="{00000000-0005-0000-0000-000005000000}"/>
    <cellStyle name="???_95" xfId="16" xr:uid="{00000000-0005-0000-0000-000006000000}"/>
    <cellStyle name="??_(????)??????" xfId="17" xr:uid="{00000000-0005-0000-0000-000007000000}"/>
    <cellStyle name="1" xfId="18" xr:uid="{00000000-0005-0000-0000-000008000000}"/>
    <cellStyle name="2" xfId="19" xr:uid="{00000000-0005-0000-0000-000009000000}"/>
    <cellStyle name="20% - Accent1 2" xfId="81" xr:uid="{00000000-0005-0000-0000-00000A000000}"/>
    <cellStyle name="20% - Accent2 2" xfId="82" xr:uid="{00000000-0005-0000-0000-00000B000000}"/>
    <cellStyle name="20% - Accent3 2" xfId="83" xr:uid="{00000000-0005-0000-0000-00000C000000}"/>
    <cellStyle name="20% - Accent4 2" xfId="84" xr:uid="{00000000-0005-0000-0000-00000D000000}"/>
    <cellStyle name="20% - Accent5 2" xfId="85" xr:uid="{00000000-0005-0000-0000-00000E000000}"/>
    <cellStyle name="20% - Accent6 2" xfId="86" xr:uid="{00000000-0005-0000-0000-00000F000000}"/>
    <cellStyle name="3" xfId="20" xr:uid="{00000000-0005-0000-0000-000010000000}"/>
    <cellStyle name="4" xfId="21" xr:uid="{00000000-0005-0000-0000-000011000000}"/>
    <cellStyle name="40% - Accent1 2" xfId="87" xr:uid="{00000000-0005-0000-0000-000012000000}"/>
    <cellStyle name="40% - Accent2 2" xfId="88" xr:uid="{00000000-0005-0000-0000-000013000000}"/>
    <cellStyle name="40% - Accent3 2" xfId="89" xr:uid="{00000000-0005-0000-0000-000014000000}"/>
    <cellStyle name="40% - Accent4 2" xfId="90" xr:uid="{00000000-0005-0000-0000-000015000000}"/>
    <cellStyle name="40% - Accent5 2" xfId="91" xr:uid="{00000000-0005-0000-0000-000016000000}"/>
    <cellStyle name="40% - Accent6 2" xfId="92" xr:uid="{00000000-0005-0000-0000-000017000000}"/>
    <cellStyle name="60% - Accent1 2" xfId="93" xr:uid="{00000000-0005-0000-0000-000018000000}"/>
    <cellStyle name="60% - Accent2 2" xfId="94" xr:uid="{00000000-0005-0000-0000-000019000000}"/>
    <cellStyle name="60% - Accent3 2" xfId="95" xr:uid="{00000000-0005-0000-0000-00001A000000}"/>
    <cellStyle name="60% - Accent4 2" xfId="96" xr:uid="{00000000-0005-0000-0000-00001B000000}"/>
    <cellStyle name="60% - Accent5 2" xfId="97" xr:uid="{00000000-0005-0000-0000-00001C000000}"/>
    <cellStyle name="60% - Accent6 2" xfId="98" xr:uid="{00000000-0005-0000-0000-00001D000000}"/>
    <cellStyle name="Accent1 2" xfId="99" xr:uid="{00000000-0005-0000-0000-00001E000000}"/>
    <cellStyle name="Accent2 2" xfId="100" xr:uid="{00000000-0005-0000-0000-00001F000000}"/>
    <cellStyle name="Accent3 2" xfId="101" xr:uid="{00000000-0005-0000-0000-000020000000}"/>
    <cellStyle name="Accent4 2" xfId="102" xr:uid="{00000000-0005-0000-0000-000021000000}"/>
    <cellStyle name="Accent5 2" xfId="103" xr:uid="{00000000-0005-0000-0000-000022000000}"/>
    <cellStyle name="Accent6 2" xfId="104" xr:uid="{00000000-0005-0000-0000-000023000000}"/>
    <cellStyle name="AeE­ [0]_INQUIRY ¿µ¾÷AßAø " xfId="22" xr:uid="{00000000-0005-0000-0000-000024000000}"/>
    <cellStyle name="AeE­_INQUIRY ¿µ¾÷AßAø " xfId="23" xr:uid="{00000000-0005-0000-0000-000025000000}"/>
    <cellStyle name="AÞ¸¶ [0]_INQUIRY ¿?¾÷AßAø " xfId="24" xr:uid="{00000000-0005-0000-0000-000026000000}"/>
    <cellStyle name="AÞ¸¶_INQUIRY ¿?¾÷AßAø " xfId="25" xr:uid="{00000000-0005-0000-0000-000027000000}"/>
    <cellStyle name="Bad 2" xfId="105" xr:uid="{00000000-0005-0000-0000-000028000000}"/>
    <cellStyle name="C?AØ_¿?¾÷CoE² " xfId="26" xr:uid="{00000000-0005-0000-0000-000029000000}"/>
    <cellStyle name="C￥AØ_¿μ¾÷CoE² " xfId="27" xr:uid="{00000000-0005-0000-0000-00002A000000}"/>
    <cellStyle name="Calculation 2" xfId="106" xr:uid="{00000000-0005-0000-0000-00002B000000}"/>
    <cellStyle name="Check Cell 2" xfId="107" xr:uid="{00000000-0005-0000-0000-00002C000000}"/>
    <cellStyle name="Comma" xfId="9" builtinId="3"/>
    <cellStyle name="Comma 2" xfId="7" xr:uid="{00000000-0005-0000-0000-00002E000000}"/>
    <cellStyle name="Comma 2 2" xfId="8" xr:uid="{00000000-0005-0000-0000-00002F000000}"/>
    <cellStyle name="Comma 2 2 2" xfId="108" xr:uid="{00000000-0005-0000-0000-000030000000}"/>
    <cellStyle name="Comma 3" xfId="3" xr:uid="{00000000-0005-0000-0000-000031000000}"/>
    <cellStyle name="Comma 3 2" xfId="6" xr:uid="{00000000-0005-0000-0000-000032000000}"/>
    <cellStyle name="Comma 3 3" xfId="109" xr:uid="{00000000-0005-0000-0000-000033000000}"/>
    <cellStyle name="Comma 4" xfId="28" xr:uid="{00000000-0005-0000-0000-000034000000}"/>
    <cellStyle name="Comma 4 2" xfId="110" xr:uid="{00000000-0005-0000-0000-000035000000}"/>
    <cellStyle name="Comma 5" xfId="78" xr:uid="{00000000-0005-0000-0000-000036000000}"/>
    <cellStyle name="comma zerodec" xfId="29" xr:uid="{00000000-0005-0000-0000-000037000000}"/>
    <cellStyle name="Comma0" xfId="30" xr:uid="{00000000-0005-0000-0000-000038000000}"/>
    <cellStyle name="Currency0" xfId="31" xr:uid="{00000000-0005-0000-0000-000039000000}"/>
    <cellStyle name="Currency1" xfId="32" xr:uid="{00000000-0005-0000-0000-00003A000000}"/>
    <cellStyle name="Date" xfId="33" xr:uid="{00000000-0005-0000-0000-00003B000000}"/>
    <cellStyle name="Dollar (zero dec)" xfId="34" xr:uid="{00000000-0005-0000-0000-00003C000000}"/>
    <cellStyle name="Explanatory Text 2" xfId="111" xr:uid="{00000000-0005-0000-0000-00003D000000}"/>
    <cellStyle name="Fixed" xfId="35" xr:uid="{00000000-0005-0000-0000-00003E000000}"/>
    <cellStyle name="Good 2" xfId="112" xr:uid="{00000000-0005-0000-0000-00003F000000}"/>
    <cellStyle name="Grey" xfId="36" xr:uid="{00000000-0005-0000-0000-000040000000}"/>
    <cellStyle name="Header1" xfId="37" xr:uid="{00000000-0005-0000-0000-000041000000}"/>
    <cellStyle name="Header2" xfId="38" xr:uid="{00000000-0005-0000-0000-000042000000}"/>
    <cellStyle name="Heading 1 2" xfId="113" xr:uid="{00000000-0005-0000-0000-000043000000}"/>
    <cellStyle name="Heading 2 2" xfId="114" xr:uid="{00000000-0005-0000-0000-000044000000}"/>
    <cellStyle name="Heading 3 2" xfId="115" xr:uid="{00000000-0005-0000-0000-000045000000}"/>
    <cellStyle name="Heading 4 2" xfId="116" xr:uid="{00000000-0005-0000-0000-000046000000}"/>
    <cellStyle name="HEADING1" xfId="39" xr:uid="{00000000-0005-0000-0000-000047000000}"/>
    <cellStyle name="HEADING2" xfId="40" xr:uid="{00000000-0005-0000-0000-000048000000}"/>
    <cellStyle name="Input [yellow]" xfId="41" xr:uid="{00000000-0005-0000-0000-000049000000}"/>
    <cellStyle name="Input 2" xfId="117" xr:uid="{00000000-0005-0000-0000-00004A000000}"/>
    <cellStyle name="Linked Cell 2" xfId="118" xr:uid="{00000000-0005-0000-0000-00004B000000}"/>
    <cellStyle name="Monétaire [0]_TARIFFS DB" xfId="42" xr:uid="{00000000-0005-0000-0000-00004C000000}"/>
    <cellStyle name="Monétaire_TARIFFS DB" xfId="43" xr:uid="{00000000-0005-0000-0000-00004D000000}"/>
    <cellStyle name="n" xfId="44" xr:uid="{00000000-0005-0000-0000-00004E000000}"/>
    <cellStyle name="Neutral 2" xfId="119" xr:uid="{00000000-0005-0000-0000-00004F000000}"/>
    <cellStyle name="New Times Roman" xfId="45" xr:uid="{00000000-0005-0000-0000-000050000000}"/>
    <cellStyle name="no dec" xfId="46" xr:uid="{00000000-0005-0000-0000-000051000000}"/>
    <cellStyle name="Normal" xfId="0" builtinId="0"/>
    <cellStyle name="Normal - Style1" xfId="47" xr:uid="{00000000-0005-0000-0000-000053000000}"/>
    <cellStyle name="Normal 2" xfId="1" xr:uid="{00000000-0005-0000-0000-000054000000}"/>
    <cellStyle name="Normal 2 2" xfId="4" xr:uid="{00000000-0005-0000-0000-000055000000}"/>
    <cellStyle name="Normal 2 3" xfId="5" xr:uid="{00000000-0005-0000-0000-000056000000}"/>
    <cellStyle name="Normal 2 6" xfId="80" xr:uid="{00000000-0005-0000-0000-000057000000}"/>
    <cellStyle name="Normal 3" xfId="2" xr:uid="{00000000-0005-0000-0000-000058000000}"/>
    <cellStyle name="Normal 3 2" xfId="120" xr:uid="{00000000-0005-0000-0000-000059000000}"/>
    <cellStyle name="Normal 4" xfId="48" xr:uid="{00000000-0005-0000-0000-00005A000000}"/>
    <cellStyle name="Normal 5" xfId="79" xr:uid="{00000000-0005-0000-0000-00005B000000}"/>
    <cellStyle name="Normal 6" xfId="127" xr:uid="{00000000-0005-0000-0000-00005C000000}"/>
    <cellStyle name="Normal 7" xfId="128" xr:uid="{00000000-0005-0000-0000-00005D000000}"/>
    <cellStyle name="Normal 8" xfId="129" xr:uid="{00000000-0005-0000-0000-00005E000000}"/>
    <cellStyle name="Note 2" xfId="121" xr:uid="{00000000-0005-0000-0000-00005F000000}"/>
    <cellStyle name="Note 3" xfId="122" xr:uid="{00000000-0005-0000-0000-000060000000}"/>
    <cellStyle name="Output 2" xfId="123" xr:uid="{00000000-0005-0000-0000-000061000000}"/>
    <cellStyle name="Percent [2]" xfId="49" xr:uid="{00000000-0005-0000-0000-000062000000}"/>
    <cellStyle name="Siêu nối kết_Bao cao cong viec hang ngay" xfId="50" xr:uid="{00000000-0005-0000-0000-000063000000}"/>
    <cellStyle name="T" xfId="51" xr:uid="{00000000-0005-0000-0000-000064000000}"/>
    <cellStyle name="T_Book1" xfId="52" xr:uid="{00000000-0005-0000-0000-000065000000}"/>
    <cellStyle name="th" xfId="53" xr:uid="{00000000-0005-0000-0000-000066000000}"/>
    <cellStyle name="Th¸ng 6 cty XNK hµ Néi" xfId="54" xr:uid="{00000000-0005-0000-0000-000067000000}"/>
    <cellStyle name="þ_x001d_ð¤_x000c_¯þ_x0014__x000d_¨þU_x0001_À_x0004_ _x0015__x000f__x0001__x0001_" xfId="55" xr:uid="{00000000-0005-0000-0000-000068000000}"/>
    <cellStyle name="Title 2" xfId="124" xr:uid="{00000000-0005-0000-0000-000069000000}"/>
    <cellStyle name="Total 2" xfId="125" xr:uid="{00000000-0005-0000-0000-00006A000000}"/>
    <cellStyle name="viet" xfId="56" xr:uid="{00000000-0005-0000-0000-00006B000000}"/>
    <cellStyle name="viet2" xfId="57" xr:uid="{00000000-0005-0000-0000-00006C000000}"/>
    <cellStyle name="Warning Text 2" xfId="126" xr:uid="{00000000-0005-0000-0000-00006D000000}"/>
    <cellStyle name=" [0.00]_ Att. 1- Cover" xfId="58" xr:uid="{00000000-0005-0000-0000-00006E000000}"/>
    <cellStyle name="_ Att. 1- Cover" xfId="59" xr:uid="{00000000-0005-0000-0000-00006F000000}"/>
    <cellStyle name="?_ Att. 1- Cover" xfId="60" xr:uid="{00000000-0005-0000-0000-000070000000}"/>
    <cellStyle name="똿뗦먛귟 [0.00]_PRODUCT DETAIL Q1" xfId="61" xr:uid="{00000000-0005-0000-0000-000071000000}"/>
    <cellStyle name="똿뗦먛귟_PRODUCT DETAIL Q1" xfId="62" xr:uid="{00000000-0005-0000-0000-000072000000}"/>
    <cellStyle name="믅됞 [0.00]_PRODUCT DETAIL Q1" xfId="63" xr:uid="{00000000-0005-0000-0000-000073000000}"/>
    <cellStyle name="믅됞_PRODUCT DETAIL Q1" xfId="64" xr:uid="{00000000-0005-0000-0000-000074000000}"/>
    <cellStyle name="백분율_95" xfId="65" xr:uid="{00000000-0005-0000-0000-000075000000}"/>
    <cellStyle name="뷭?_BOOKSHIP" xfId="66" xr:uid="{00000000-0005-0000-0000-000076000000}"/>
    <cellStyle name="콤마 [0]_1202" xfId="67" xr:uid="{00000000-0005-0000-0000-000077000000}"/>
    <cellStyle name="콤마_1202" xfId="68" xr:uid="{00000000-0005-0000-0000-000078000000}"/>
    <cellStyle name="통화 [0]_1202" xfId="69" xr:uid="{00000000-0005-0000-0000-000079000000}"/>
    <cellStyle name="통화_1202" xfId="70" xr:uid="{00000000-0005-0000-0000-00007A000000}"/>
    <cellStyle name="표준_(정보부문)월별인원계획" xfId="71" xr:uid="{00000000-0005-0000-0000-00007B000000}"/>
    <cellStyle name="一般_00Q3902REV.1" xfId="72" xr:uid="{00000000-0005-0000-0000-00007C000000}"/>
    <cellStyle name="千分位[0]_00Q3902REV.1" xfId="73" xr:uid="{00000000-0005-0000-0000-00007D000000}"/>
    <cellStyle name="千分位_00Q3902REV.1" xfId="74" xr:uid="{00000000-0005-0000-0000-00007E000000}"/>
    <cellStyle name="貨幣 [0]_00Q3902REV.1" xfId="75" xr:uid="{00000000-0005-0000-0000-00007F000000}"/>
    <cellStyle name="貨幣[0]_BRE" xfId="76" xr:uid="{00000000-0005-0000-0000-000080000000}"/>
    <cellStyle name="貨幣_00Q3902REV.1" xfId="77" xr:uid="{00000000-0005-0000-0000-000081000000}"/>
  </cellStyles>
  <dxfs count="63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31"/>
  <sheetViews>
    <sheetView tabSelected="1" topLeftCell="A4" zoomScale="90" zoomScaleNormal="90" workbookViewId="0">
      <selection activeCell="AD19" sqref="AD19"/>
    </sheetView>
  </sheetViews>
  <sheetFormatPr defaultColWidth="9.109375" defaultRowHeight="15.6"/>
  <cols>
    <col min="1" max="1" width="5.33203125" style="19" customWidth="1"/>
    <col min="2" max="2" width="19.33203125" style="7" customWidth="1"/>
    <col min="3" max="3" width="3.5546875" style="36" customWidth="1"/>
    <col min="4" max="4" width="3.6640625" style="36" customWidth="1"/>
    <col min="5" max="5" width="3.5546875" style="36" customWidth="1"/>
    <col min="6" max="6" width="3.5546875" style="37" customWidth="1"/>
    <col min="7" max="10" width="3.5546875" style="36" customWidth="1"/>
    <col min="11" max="11" width="3.33203125" style="36" customWidth="1"/>
    <col min="12" max="12" width="4.109375" style="36" bestFit="1" customWidth="1"/>
    <col min="13" max="13" width="4.109375" style="37" bestFit="1" customWidth="1"/>
    <col min="14" max="17" width="3.5546875" style="36" customWidth="1"/>
    <col min="18" max="18" width="3.109375" style="36" customWidth="1"/>
    <col min="19" max="19" width="3.5546875" style="36" customWidth="1"/>
    <col min="20" max="20" width="3.5546875" style="37" customWidth="1"/>
    <col min="21" max="24" width="3.5546875" style="36" customWidth="1"/>
    <col min="25" max="25" width="3.88671875" style="36" bestFit="1" customWidth="1"/>
    <col min="26" max="26" width="3.5546875" style="36" customWidth="1"/>
    <col min="27" max="27" width="3.5546875" style="37" customWidth="1"/>
    <col min="28" max="32" width="3.5546875" style="36" customWidth="1"/>
    <col min="33" max="33" width="3.77734375" style="36" customWidth="1"/>
    <col min="34" max="34" width="6.5546875" style="38" customWidth="1"/>
    <col min="35" max="35" width="8.109375" style="26" customWidth="1"/>
    <col min="36" max="36" width="0.109375" style="19" hidden="1" customWidth="1"/>
    <col min="37" max="16384" width="9.109375" style="19"/>
  </cols>
  <sheetData>
    <row r="1" spans="1:36" s="6" customFormat="1">
      <c r="A1" s="121" t="s">
        <v>97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</row>
    <row r="2" spans="1:36" s="6" customFormat="1">
      <c r="A2" s="121" t="s">
        <v>98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</row>
    <row r="3" spans="1:36" s="6" customFormat="1">
      <c r="A3" s="121" t="s">
        <v>99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</row>
    <row r="4" spans="1:36">
      <c r="A4" s="122" t="s">
        <v>42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8"/>
    </row>
    <row r="5" spans="1:36">
      <c r="A5" s="123" t="s">
        <v>101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8"/>
    </row>
    <row r="6" spans="1:36" ht="22.2" customHeight="1">
      <c r="A6" s="124" t="s">
        <v>43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6"/>
      <c r="AJ6" s="20"/>
    </row>
    <row r="7" spans="1:36" ht="34.799999999999997" customHeight="1">
      <c r="A7" s="80" t="s">
        <v>44</v>
      </c>
      <c r="B7" s="81" t="s">
        <v>45</v>
      </c>
      <c r="C7" s="82" t="s">
        <v>46</v>
      </c>
      <c r="D7" s="83" t="s">
        <v>47</v>
      </c>
      <c r="E7" s="82" t="s">
        <v>48</v>
      </c>
      <c r="F7" s="82" t="s">
        <v>49</v>
      </c>
      <c r="G7" s="82" t="s">
        <v>50</v>
      </c>
      <c r="H7" s="82" t="s">
        <v>51</v>
      </c>
      <c r="I7" s="82" t="s">
        <v>52</v>
      </c>
      <c r="J7" s="82" t="s">
        <v>53</v>
      </c>
      <c r="K7" s="83" t="s">
        <v>54</v>
      </c>
      <c r="L7" s="84">
        <v>10</v>
      </c>
      <c r="M7" s="84">
        <v>11</v>
      </c>
      <c r="N7" s="84">
        <v>12</v>
      </c>
      <c r="O7" s="84">
        <v>13</v>
      </c>
      <c r="P7" s="84">
        <v>14</v>
      </c>
      <c r="Q7" s="84">
        <v>15</v>
      </c>
      <c r="R7" s="85">
        <v>16</v>
      </c>
      <c r="S7" s="84">
        <v>17</v>
      </c>
      <c r="T7" s="84">
        <v>18</v>
      </c>
      <c r="U7" s="84">
        <v>19</v>
      </c>
      <c r="V7" s="84">
        <v>20</v>
      </c>
      <c r="W7" s="84">
        <v>21</v>
      </c>
      <c r="X7" s="84">
        <v>22</v>
      </c>
      <c r="Y7" s="85">
        <v>23</v>
      </c>
      <c r="Z7" s="84">
        <v>24</v>
      </c>
      <c r="AA7" s="84">
        <v>25</v>
      </c>
      <c r="AB7" s="84">
        <v>26</v>
      </c>
      <c r="AC7" s="84">
        <v>27</v>
      </c>
      <c r="AD7" s="84">
        <v>28</v>
      </c>
      <c r="AE7" s="84">
        <v>29</v>
      </c>
      <c r="AF7" s="84">
        <v>30</v>
      </c>
      <c r="AG7" s="85">
        <v>31</v>
      </c>
      <c r="AH7" s="84" t="s">
        <v>55</v>
      </c>
      <c r="AI7" s="80" t="s">
        <v>56</v>
      </c>
      <c r="AJ7" s="21"/>
    </row>
    <row r="8" spans="1:36">
      <c r="A8" s="129" t="s">
        <v>86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</row>
    <row r="9" spans="1:36">
      <c r="A9" s="15">
        <v>1</v>
      </c>
      <c r="B9" s="1" t="s">
        <v>85</v>
      </c>
      <c r="C9" s="22">
        <v>1</v>
      </c>
      <c r="D9" s="22">
        <v>1</v>
      </c>
      <c r="E9" s="22"/>
      <c r="F9" s="22">
        <v>1</v>
      </c>
      <c r="G9" s="22">
        <v>1</v>
      </c>
      <c r="H9" s="22">
        <v>1</v>
      </c>
      <c r="I9" s="22">
        <v>1</v>
      </c>
      <c r="J9" s="22">
        <v>1</v>
      </c>
      <c r="K9" s="22">
        <v>1</v>
      </c>
      <c r="L9" s="22"/>
      <c r="M9" s="22">
        <v>1</v>
      </c>
      <c r="N9" s="22">
        <v>1</v>
      </c>
      <c r="O9" s="22">
        <v>1</v>
      </c>
      <c r="P9" s="22">
        <v>1</v>
      </c>
      <c r="Q9" s="22">
        <v>1</v>
      </c>
      <c r="R9" s="22">
        <v>1</v>
      </c>
      <c r="S9" s="22"/>
      <c r="T9" s="22">
        <v>1</v>
      </c>
      <c r="U9" s="22">
        <v>1</v>
      </c>
      <c r="V9" s="22">
        <v>1</v>
      </c>
      <c r="W9" s="22">
        <v>1</v>
      </c>
      <c r="X9" s="22">
        <v>1</v>
      </c>
      <c r="Y9" s="22">
        <v>1</v>
      </c>
      <c r="Z9" s="22"/>
      <c r="AA9" s="22">
        <v>1</v>
      </c>
      <c r="AB9" s="22">
        <v>1</v>
      </c>
      <c r="AC9" s="22">
        <v>1</v>
      </c>
      <c r="AD9" s="22">
        <v>1</v>
      </c>
      <c r="AE9" s="22">
        <v>1</v>
      </c>
      <c r="AF9" s="22">
        <v>1</v>
      </c>
      <c r="AG9" s="22"/>
      <c r="AH9" s="22">
        <f>SUM(C9:AG9)</f>
        <v>26</v>
      </c>
      <c r="AI9" s="8"/>
    </row>
    <row r="10" spans="1:36">
      <c r="A10" s="15">
        <v>2</v>
      </c>
      <c r="B10" s="1" t="s">
        <v>88</v>
      </c>
      <c r="C10" s="22">
        <v>1</v>
      </c>
      <c r="D10" s="22">
        <v>1</v>
      </c>
      <c r="E10" s="22"/>
      <c r="F10" s="22">
        <v>1</v>
      </c>
      <c r="G10" s="22">
        <v>1</v>
      </c>
      <c r="H10" s="22">
        <v>1</v>
      </c>
      <c r="I10" s="22">
        <v>1</v>
      </c>
      <c r="J10" s="22">
        <v>1</v>
      </c>
      <c r="K10" s="22">
        <v>1</v>
      </c>
      <c r="L10" s="22"/>
      <c r="M10" s="22">
        <v>1</v>
      </c>
      <c r="N10" s="22">
        <v>1</v>
      </c>
      <c r="O10" s="22">
        <v>1</v>
      </c>
      <c r="P10" s="22">
        <v>1</v>
      </c>
      <c r="Q10" s="22">
        <v>1</v>
      </c>
      <c r="R10" s="22">
        <v>1</v>
      </c>
      <c r="S10" s="22"/>
      <c r="T10" s="22">
        <v>1</v>
      </c>
      <c r="U10" s="22">
        <v>1</v>
      </c>
      <c r="V10" s="22">
        <v>1</v>
      </c>
      <c r="W10" s="22">
        <v>1</v>
      </c>
      <c r="X10" s="22">
        <v>1</v>
      </c>
      <c r="Y10" s="22">
        <v>1</v>
      </c>
      <c r="Z10" s="22"/>
      <c r="AA10" s="22">
        <v>1</v>
      </c>
      <c r="AB10" s="22">
        <v>1</v>
      </c>
      <c r="AC10" s="22">
        <v>1</v>
      </c>
      <c r="AD10" s="22">
        <v>1</v>
      </c>
      <c r="AE10" s="22">
        <v>1</v>
      </c>
      <c r="AF10" s="22">
        <v>1</v>
      </c>
      <c r="AG10" s="22"/>
      <c r="AH10" s="22">
        <f>SUM(C10:AG10)</f>
        <v>26</v>
      </c>
      <c r="AI10" s="8"/>
    </row>
    <row r="11" spans="1:36">
      <c r="A11" s="129" t="s">
        <v>60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</row>
    <row r="12" spans="1:36">
      <c r="A12" s="15">
        <v>1</v>
      </c>
      <c r="B12" s="2" t="s">
        <v>17</v>
      </c>
      <c r="C12" s="22">
        <v>1</v>
      </c>
      <c r="D12" s="22">
        <v>1</v>
      </c>
      <c r="E12" s="22"/>
      <c r="F12" s="22">
        <v>1</v>
      </c>
      <c r="G12" s="22">
        <v>1</v>
      </c>
      <c r="H12" s="22">
        <v>1</v>
      </c>
      <c r="I12" s="22">
        <v>1</v>
      </c>
      <c r="J12" s="22">
        <v>1</v>
      </c>
      <c r="K12" s="22">
        <v>1</v>
      </c>
      <c r="L12" s="22"/>
      <c r="M12" s="22">
        <v>1</v>
      </c>
      <c r="N12" s="22">
        <v>1</v>
      </c>
      <c r="O12" s="22">
        <v>1</v>
      </c>
      <c r="P12" s="22">
        <v>1</v>
      </c>
      <c r="Q12" s="22">
        <v>1</v>
      </c>
      <c r="R12" s="22">
        <v>1</v>
      </c>
      <c r="S12" s="22"/>
      <c r="T12" s="22">
        <v>1</v>
      </c>
      <c r="U12" s="22"/>
      <c r="V12" s="22">
        <v>1</v>
      </c>
      <c r="W12" s="22">
        <v>1</v>
      </c>
      <c r="X12" s="22">
        <v>1</v>
      </c>
      <c r="Y12" s="22">
        <v>1</v>
      </c>
      <c r="Z12" s="22"/>
      <c r="AA12" s="22">
        <v>1</v>
      </c>
      <c r="AB12" s="22">
        <v>1</v>
      </c>
      <c r="AC12" s="22">
        <v>1</v>
      </c>
      <c r="AD12" s="22">
        <v>1</v>
      </c>
      <c r="AE12" s="22">
        <v>1</v>
      </c>
      <c r="AF12" s="22">
        <v>1</v>
      </c>
      <c r="AG12" s="22"/>
      <c r="AH12" s="22">
        <v>20</v>
      </c>
      <c r="AI12" s="8"/>
    </row>
    <row r="13" spans="1:36">
      <c r="A13" s="15">
        <v>2</v>
      </c>
      <c r="B13" s="1" t="s">
        <v>95</v>
      </c>
      <c r="C13" s="22">
        <v>1</v>
      </c>
      <c r="D13" s="22">
        <v>1</v>
      </c>
      <c r="E13" s="22"/>
      <c r="F13" s="22">
        <v>1</v>
      </c>
      <c r="G13" s="22">
        <v>1</v>
      </c>
      <c r="H13" s="22">
        <v>1</v>
      </c>
      <c r="I13" s="22">
        <v>1</v>
      </c>
      <c r="J13" s="22">
        <v>1</v>
      </c>
      <c r="K13" s="22">
        <v>1</v>
      </c>
      <c r="L13" s="22"/>
      <c r="M13" s="22">
        <v>1</v>
      </c>
      <c r="N13" s="22">
        <v>1</v>
      </c>
      <c r="O13" s="22">
        <v>1</v>
      </c>
      <c r="P13" s="22">
        <v>1</v>
      </c>
      <c r="Q13" s="22">
        <v>1</v>
      </c>
      <c r="R13" s="22">
        <v>1</v>
      </c>
      <c r="S13" s="22"/>
      <c r="T13" s="22">
        <v>1</v>
      </c>
      <c r="U13" s="22">
        <v>1</v>
      </c>
      <c r="V13" s="22">
        <v>1</v>
      </c>
      <c r="W13" s="22">
        <v>1</v>
      </c>
      <c r="X13" s="22">
        <v>1</v>
      </c>
      <c r="Y13" s="22">
        <v>1</v>
      </c>
      <c r="Z13" s="22"/>
      <c r="AA13" s="22">
        <v>1</v>
      </c>
      <c r="AB13" s="22">
        <v>1</v>
      </c>
      <c r="AC13" s="22">
        <v>1</v>
      </c>
      <c r="AD13" s="22">
        <v>1</v>
      </c>
      <c r="AE13" s="22">
        <v>1</v>
      </c>
      <c r="AF13" s="22">
        <v>1</v>
      </c>
      <c r="AG13" s="22"/>
      <c r="AH13" s="22">
        <v>20</v>
      </c>
      <c r="AI13" s="8"/>
    </row>
    <row r="14" spans="1:36">
      <c r="A14" s="129" t="s">
        <v>62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</row>
    <row r="15" spans="1:36">
      <c r="A15" s="15">
        <v>1</v>
      </c>
      <c r="B15" s="9" t="s">
        <v>91</v>
      </c>
      <c r="C15" s="22">
        <v>1</v>
      </c>
      <c r="D15" s="22">
        <v>1</v>
      </c>
      <c r="E15" s="22"/>
      <c r="F15" s="22">
        <v>1</v>
      </c>
      <c r="G15" s="22">
        <v>1</v>
      </c>
      <c r="H15" s="22">
        <v>1</v>
      </c>
      <c r="I15" s="22">
        <v>1</v>
      </c>
      <c r="J15" s="22">
        <v>1</v>
      </c>
      <c r="K15" s="22">
        <v>1</v>
      </c>
      <c r="L15" s="22"/>
      <c r="M15" s="22">
        <v>1</v>
      </c>
      <c r="N15" s="22">
        <v>1</v>
      </c>
      <c r="O15" s="22">
        <v>1</v>
      </c>
      <c r="P15" s="22">
        <v>1</v>
      </c>
      <c r="Q15" s="22">
        <v>1</v>
      </c>
      <c r="R15" s="22">
        <v>1</v>
      </c>
      <c r="S15" s="22"/>
      <c r="T15" s="22">
        <v>1</v>
      </c>
      <c r="U15" s="22"/>
      <c r="V15" s="22">
        <v>1</v>
      </c>
      <c r="W15" s="22">
        <v>1</v>
      </c>
      <c r="X15" s="22">
        <v>1</v>
      </c>
      <c r="Y15" s="22">
        <v>1</v>
      </c>
      <c r="Z15" s="22"/>
      <c r="AA15" s="22">
        <v>1</v>
      </c>
      <c r="AB15" s="22">
        <v>1</v>
      </c>
      <c r="AC15" s="22">
        <v>1</v>
      </c>
      <c r="AD15" s="22">
        <v>1</v>
      </c>
      <c r="AE15" s="22">
        <v>1</v>
      </c>
      <c r="AF15" s="22">
        <v>1</v>
      </c>
      <c r="AG15" s="22"/>
      <c r="AH15" s="22">
        <v>20</v>
      </c>
      <c r="AI15" s="8"/>
    </row>
    <row r="16" spans="1:36">
      <c r="A16" s="129" t="s">
        <v>63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</row>
    <row r="17" spans="1:35">
      <c r="A17" s="15">
        <v>1</v>
      </c>
      <c r="B17" s="11" t="s">
        <v>93</v>
      </c>
      <c r="C17" s="22">
        <v>1</v>
      </c>
      <c r="D17" s="22">
        <v>1</v>
      </c>
      <c r="E17" s="22"/>
      <c r="F17" s="22">
        <v>1</v>
      </c>
      <c r="G17" s="22">
        <v>1</v>
      </c>
      <c r="H17" s="22">
        <v>1</v>
      </c>
      <c r="I17" s="22">
        <v>1</v>
      </c>
      <c r="J17" s="22">
        <v>1</v>
      </c>
      <c r="K17" s="22">
        <v>1</v>
      </c>
      <c r="L17" s="22"/>
      <c r="M17" s="22">
        <v>1</v>
      </c>
      <c r="N17" s="22">
        <v>1</v>
      </c>
      <c r="O17" s="22">
        <v>1</v>
      </c>
      <c r="P17" s="22">
        <v>1</v>
      </c>
      <c r="Q17" s="22">
        <v>1</v>
      </c>
      <c r="R17" s="22">
        <v>1</v>
      </c>
      <c r="S17" s="22"/>
      <c r="T17" s="22">
        <v>1</v>
      </c>
      <c r="U17" s="22"/>
      <c r="V17" s="22">
        <v>1</v>
      </c>
      <c r="W17" s="22">
        <v>1</v>
      </c>
      <c r="X17" s="22">
        <v>1</v>
      </c>
      <c r="Y17" s="22">
        <v>1</v>
      </c>
      <c r="Z17" s="22"/>
      <c r="AA17" s="22">
        <v>1</v>
      </c>
      <c r="AB17" s="22">
        <v>1</v>
      </c>
      <c r="AC17" s="22">
        <v>1</v>
      </c>
      <c r="AD17" s="22">
        <v>1</v>
      </c>
      <c r="AE17" s="22">
        <v>1</v>
      </c>
      <c r="AF17" s="22">
        <v>1</v>
      </c>
      <c r="AG17" s="22"/>
      <c r="AH17" s="22">
        <v>25</v>
      </c>
      <c r="AI17" s="8"/>
    </row>
    <row r="18" spans="1:35">
      <c r="A18" s="15">
        <v>2</v>
      </c>
      <c r="B18" s="12" t="s">
        <v>69</v>
      </c>
      <c r="C18" s="22">
        <v>1</v>
      </c>
      <c r="D18" s="22">
        <v>1</v>
      </c>
      <c r="E18" s="22"/>
      <c r="F18" s="22">
        <v>1</v>
      </c>
      <c r="G18" s="22">
        <v>1</v>
      </c>
      <c r="H18" s="22">
        <v>1</v>
      </c>
      <c r="I18" s="22">
        <v>1</v>
      </c>
      <c r="J18" s="22">
        <v>1</v>
      </c>
      <c r="K18" s="22">
        <v>1</v>
      </c>
      <c r="L18" s="22"/>
      <c r="M18" s="22">
        <v>1</v>
      </c>
      <c r="N18" s="22">
        <v>1</v>
      </c>
      <c r="O18" s="22">
        <v>1</v>
      </c>
      <c r="P18" s="22">
        <v>1</v>
      </c>
      <c r="Q18" s="22">
        <v>1</v>
      </c>
      <c r="R18" s="22">
        <v>1</v>
      </c>
      <c r="S18" s="22"/>
      <c r="T18" s="22">
        <v>1</v>
      </c>
      <c r="U18" s="22">
        <v>1</v>
      </c>
      <c r="V18" s="22">
        <v>1</v>
      </c>
      <c r="W18" s="22">
        <v>1</v>
      </c>
      <c r="X18" s="22">
        <v>1</v>
      </c>
      <c r="Y18" s="22">
        <v>1</v>
      </c>
      <c r="Z18" s="22"/>
      <c r="AA18" s="22">
        <v>1</v>
      </c>
      <c r="AB18" s="22">
        <v>1</v>
      </c>
      <c r="AC18" s="22">
        <v>1</v>
      </c>
      <c r="AD18" s="22">
        <v>1</v>
      </c>
      <c r="AE18" s="22">
        <v>1</v>
      </c>
      <c r="AF18" s="22">
        <v>1</v>
      </c>
      <c r="AG18" s="22"/>
      <c r="AH18" s="22">
        <f>SUM(C18:AG18)</f>
        <v>26</v>
      </c>
      <c r="AI18" s="8"/>
    </row>
    <row r="19" spans="1:35">
      <c r="A19" s="15">
        <v>3</v>
      </c>
      <c r="B19" s="12" t="s">
        <v>70</v>
      </c>
      <c r="C19" s="22">
        <v>1</v>
      </c>
      <c r="D19" s="22">
        <v>1</v>
      </c>
      <c r="E19" s="22"/>
      <c r="F19" s="22">
        <v>1</v>
      </c>
      <c r="G19" s="22">
        <v>1</v>
      </c>
      <c r="H19" s="22">
        <v>1</v>
      </c>
      <c r="I19" s="22">
        <v>1</v>
      </c>
      <c r="J19" s="22">
        <v>1</v>
      </c>
      <c r="K19" s="22">
        <v>1</v>
      </c>
      <c r="L19" s="22"/>
      <c r="M19" s="22">
        <v>1</v>
      </c>
      <c r="N19" s="22">
        <v>1</v>
      </c>
      <c r="O19" s="22">
        <v>1</v>
      </c>
      <c r="P19" s="22">
        <v>1</v>
      </c>
      <c r="Q19" s="22">
        <v>1</v>
      </c>
      <c r="R19" s="22">
        <v>1</v>
      </c>
      <c r="S19" s="22"/>
      <c r="T19" s="22">
        <v>1</v>
      </c>
      <c r="U19" s="22">
        <v>1</v>
      </c>
      <c r="V19" s="22">
        <v>1</v>
      </c>
      <c r="W19" s="22">
        <v>1</v>
      </c>
      <c r="X19" s="22">
        <v>1</v>
      </c>
      <c r="Y19" s="22">
        <v>1</v>
      </c>
      <c r="Z19" s="22"/>
      <c r="AA19" s="22">
        <v>1</v>
      </c>
      <c r="AB19" s="22">
        <v>1</v>
      </c>
      <c r="AC19" s="22">
        <v>1</v>
      </c>
      <c r="AD19" s="22">
        <v>1</v>
      </c>
      <c r="AE19" s="22">
        <v>1</v>
      </c>
      <c r="AF19" s="22">
        <v>1</v>
      </c>
      <c r="AG19" s="22"/>
      <c r="AH19" s="22">
        <f t="shared" ref="AH19" si="0">SUM(C19:AG19)</f>
        <v>26</v>
      </c>
      <c r="AI19" s="8"/>
    </row>
    <row r="20" spans="1:35">
      <c r="A20" s="129" t="s">
        <v>64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</row>
    <row r="21" spans="1:35">
      <c r="A21" s="15">
        <v>1</v>
      </c>
      <c r="B21" s="16" t="s">
        <v>96</v>
      </c>
      <c r="C21" s="22">
        <v>1</v>
      </c>
      <c r="D21" s="22">
        <v>1</v>
      </c>
      <c r="E21" s="22"/>
      <c r="F21" s="22">
        <v>1</v>
      </c>
      <c r="G21" s="22">
        <v>1</v>
      </c>
      <c r="H21" s="22">
        <v>1</v>
      </c>
      <c r="I21" s="22">
        <v>1</v>
      </c>
      <c r="J21" s="22">
        <v>1</v>
      </c>
      <c r="K21" s="22">
        <v>1</v>
      </c>
      <c r="L21" s="22"/>
      <c r="M21" s="22">
        <v>1</v>
      </c>
      <c r="N21" s="22">
        <v>1</v>
      </c>
      <c r="O21" s="22">
        <v>1</v>
      </c>
      <c r="P21" s="22">
        <v>1</v>
      </c>
      <c r="Q21" s="22">
        <v>1</v>
      </c>
      <c r="R21" s="22">
        <v>1</v>
      </c>
      <c r="S21" s="22"/>
      <c r="T21" s="22">
        <v>1</v>
      </c>
      <c r="U21" s="22">
        <v>1</v>
      </c>
      <c r="V21" s="22">
        <v>1</v>
      </c>
      <c r="W21" s="22">
        <v>1</v>
      </c>
      <c r="X21" s="22">
        <v>1</v>
      </c>
      <c r="Y21" s="22">
        <v>1</v>
      </c>
      <c r="Z21" s="22"/>
      <c r="AA21" s="22">
        <v>1</v>
      </c>
      <c r="AB21" s="22">
        <v>1</v>
      </c>
      <c r="AC21" s="22">
        <v>1</v>
      </c>
      <c r="AD21" s="22"/>
      <c r="AE21" s="22"/>
      <c r="AF21" s="22"/>
      <c r="AG21" s="22"/>
      <c r="AH21" s="22">
        <f>SUM(C21:AG21)</f>
        <v>23</v>
      </c>
      <c r="AI21" s="8"/>
    </row>
    <row r="22" spans="1:35">
      <c r="A22" s="15">
        <v>2</v>
      </c>
      <c r="B22" s="16" t="s">
        <v>75</v>
      </c>
      <c r="C22" s="22">
        <v>1</v>
      </c>
      <c r="D22" s="22">
        <v>1</v>
      </c>
      <c r="E22" s="22"/>
      <c r="F22" s="22">
        <v>1</v>
      </c>
      <c r="G22" s="22">
        <v>1</v>
      </c>
      <c r="H22" s="22">
        <v>1</v>
      </c>
      <c r="I22" s="22">
        <v>1</v>
      </c>
      <c r="J22" s="22">
        <v>1</v>
      </c>
      <c r="K22" s="22">
        <v>1</v>
      </c>
      <c r="L22" s="22"/>
      <c r="M22" s="22">
        <v>1</v>
      </c>
      <c r="N22" s="22">
        <v>1</v>
      </c>
      <c r="O22" s="22">
        <v>1</v>
      </c>
      <c r="P22" s="22">
        <v>1</v>
      </c>
      <c r="Q22" s="22">
        <v>1</v>
      </c>
      <c r="R22" s="22">
        <v>1</v>
      </c>
      <c r="S22" s="22"/>
      <c r="T22" s="22">
        <v>1</v>
      </c>
      <c r="U22" s="22">
        <v>1</v>
      </c>
      <c r="V22" s="22">
        <v>1</v>
      </c>
      <c r="W22" s="22">
        <v>1</v>
      </c>
      <c r="X22" s="22">
        <v>1</v>
      </c>
      <c r="Y22" s="22">
        <v>1</v>
      </c>
      <c r="Z22" s="22"/>
      <c r="AA22" s="22">
        <v>1</v>
      </c>
      <c r="AB22" s="22">
        <v>1</v>
      </c>
      <c r="AC22" s="22">
        <v>1</v>
      </c>
      <c r="AD22" s="22"/>
      <c r="AE22" s="22"/>
      <c r="AF22" s="22"/>
      <c r="AG22" s="22"/>
      <c r="AH22" s="22">
        <f>SUM(C22:AG22)</f>
        <v>23</v>
      </c>
      <c r="AI22" s="8"/>
    </row>
    <row r="23" spans="1:35">
      <c r="A23" s="129" t="s">
        <v>65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</row>
    <row r="24" spans="1:35">
      <c r="A24" s="15">
        <v>1</v>
      </c>
      <c r="B24" s="12" t="s">
        <v>90</v>
      </c>
      <c r="C24" s="22">
        <v>1</v>
      </c>
      <c r="D24" s="22">
        <v>1</v>
      </c>
      <c r="E24" s="22"/>
      <c r="F24" s="22">
        <v>1</v>
      </c>
      <c r="G24" s="22">
        <v>1</v>
      </c>
      <c r="H24" s="22">
        <v>1</v>
      </c>
      <c r="I24" s="22">
        <v>1</v>
      </c>
      <c r="J24" s="22">
        <v>1</v>
      </c>
      <c r="K24" s="22">
        <v>1</v>
      </c>
      <c r="L24" s="22"/>
      <c r="M24" s="22">
        <v>1</v>
      </c>
      <c r="N24" s="22">
        <v>1</v>
      </c>
      <c r="O24" s="22">
        <v>1</v>
      </c>
      <c r="P24" s="22">
        <v>1</v>
      </c>
      <c r="Q24" s="22">
        <v>1</v>
      </c>
      <c r="R24" s="22">
        <v>1</v>
      </c>
      <c r="S24" s="22"/>
      <c r="T24" s="22">
        <v>1</v>
      </c>
      <c r="U24" s="22">
        <v>1</v>
      </c>
      <c r="V24" s="22">
        <v>1</v>
      </c>
      <c r="W24" s="22">
        <v>1</v>
      </c>
      <c r="X24" s="22">
        <v>1</v>
      </c>
      <c r="Y24" s="22">
        <v>1</v>
      </c>
      <c r="Z24" s="22"/>
      <c r="AA24" s="22">
        <v>1</v>
      </c>
      <c r="AB24" s="22">
        <v>1</v>
      </c>
      <c r="AC24" s="22">
        <v>1</v>
      </c>
      <c r="AD24" s="22">
        <v>1</v>
      </c>
      <c r="AE24" s="22"/>
      <c r="AF24" s="22"/>
      <c r="AG24" s="22"/>
      <c r="AH24" s="22">
        <f>SUM(C24:AG24)</f>
        <v>24</v>
      </c>
      <c r="AI24" s="8"/>
    </row>
    <row r="25" spans="1:35">
      <c r="A25" s="15">
        <v>3</v>
      </c>
      <c r="B25" s="12" t="s">
        <v>78</v>
      </c>
      <c r="C25" s="22">
        <v>1</v>
      </c>
      <c r="D25" s="22">
        <v>1</v>
      </c>
      <c r="E25" s="22"/>
      <c r="F25" s="22">
        <v>1</v>
      </c>
      <c r="G25" s="22">
        <v>1</v>
      </c>
      <c r="H25" s="22">
        <v>1</v>
      </c>
      <c r="I25" s="22">
        <v>1</v>
      </c>
      <c r="J25" s="22">
        <v>1</v>
      </c>
      <c r="K25" s="22">
        <v>1</v>
      </c>
      <c r="L25" s="22"/>
      <c r="M25" s="22">
        <v>1</v>
      </c>
      <c r="N25" s="22">
        <v>1</v>
      </c>
      <c r="O25" s="22">
        <v>1</v>
      </c>
      <c r="P25" s="22">
        <v>1</v>
      </c>
      <c r="Q25" s="22">
        <v>1</v>
      </c>
      <c r="R25" s="22">
        <v>1</v>
      </c>
      <c r="S25" s="22"/>
      <c r="T25" s="22">
        <v>1</v>
      </c>
      <c r="U25" s="22">
        <v>1</v>
      </c>
      <c r="V25" s="22">
        <v>1</v>
      </c>
      <c r="W25" s="22">
        <v>1</v>
      </c>
      <c r="X25" s="22">
        <v>1</v>
      </c>
      <c r="Y25" s="22">
        <v>1</v>
      </c>
      <c r="Z25" s="22"/>
      <c r="AA25" s="22">
        <v>1</v>
      </c>
      <c r="AB25" s="22">
        <v>1</v>
      </c>
      <c r="AC25" s="22">
        <v>1</v>
      </c>
      <c r="AD25" s="22">
        <v>1</v>
      </c>
      <c r="AE25" s="22"/>
      <c r="AF25" s="22"/>
      <c r="AG25" s="22"/>
      <c r="AH25" s="22">
        <f t="shared" ref="AH25" si="1">SUM(C25:AG25)</f>
        <v>24</v>
      </c>
      <c r="AI25" s="8"/>
    </row>
    <row r="26" spans="1:35">
      <c r="A26" s="129" t="s">
        <v>66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</row>
    <row r="27" spans="1:35">
      <c r="A27" s="15">
        <v>1</v>
      </c>
      <c r="B27" s="17" t="s">
        <v>81</v>
      </c>
      <c r="C27" s="22">
        <v>1</v>
      </c>
      <c r="D27" s="22">
        <v>1</v>
      </c>
      <c r="E27" s="22"/>
      <c r="F27" s="22">
        <v>1</v>
      </c>
      <c r="G27" s="22">
        <v>1</v>
      </c>
      <c r="H27" s="22">
        <v>1</v>
      </c>
      <c r="I27" s="22">
        <v>1</v>
      </c>
      <c r="J27" s="22">
        <v>1</v>
      </c>
      <c r="K27" s="22">
        <v>1</v>
      </c>
      <c r="L27" s="22"/>
      <c r="M27" s="22">
        <v>1</v>
      </c>
      <c r="N27" s="22">
        <v>1</v>
      </c>
      <c r="O27" s="22">
        <v>1</v>
      </c>
      <c r="P27" s="22">
        <v>1</v>
      </c>
      <c r="Q27" s="22">
        <v>1</v>
      </c>
      <c r="R27" s="22">
        <v>1</v>
      </c>
      <c r="S27" s="22"/>
      <c r="T27" s="22">
        <v>1</v>
      </c>
      <c r="U27" s="22"/>
      <c r="V27" s="22">
        <v>1</v>
      </c>
      <c r="W27" s="22">
        <v>1</v>
      </c>
      <c r="X27" s="22">
        <v>1</v>
      </c>
      <c r="Y27" s="22">
        <v>1</v>
      </c>
      <c r="Z27" s="22"/>
      <c r="AA27" s="22">
        <v>1</v>
      </c>
      <c r="AB27" s="22">
        <v>1</v>
      </c>
      <c r="AC27" s="22">
        <v>1</v>
      </c>
      <c r="AD27" s="22">
        <v>1</v>
      </c>
      <c r="AE27" s="22">
        <v>1</v>
      </c>
      <c r="AF27" s="22">
        <v>1</v>
      </c>
      <c r="AG27" s="22"/>
      <c r="AH27" s="22">
        <v>25</v>
      </c>
      <c r="AI27" s="8"/>
    </row>
    <row r="28" spans="1:35">
      <c r="A28" s="15">
        <v>2</v>
      </c>
      <c r="B28" s="17" t="s">
        <v>92</v>
      </c>
      <c r="C28" s="22">
        <v>1</v>
      </c>
      <c r="D28" s="22">
        <v>1</v>
      </c>
      <c r="E28" s="22"/>
      <c r="F28" s="22">
        <v>1</v>
      </c>
      <c r="G28" s="22">
        <v>1</v>
      </c>
      <c r="H28" s="22">
        <v>1</v>
      </c>
      <c r="I28" s="22">
        <v>1</v>
      </c>
      <c r="J28" s="22">
        <v>1</v>
      </c>
      <c r="K28" s="22">
        <v>1</v>
      </c>
      <c r="L28" s="22"/>
      <c r="M28" s="22">
        <v>1</v>
      </c>
      <c r="N28" s="22">
        <v>1</v>
      </c>
      <c r="O28" s="22">
        <v>1</v>
      </c>
      <c r="P28" s="22">
        <v>1</v>
      </c>
      <c r="Q28" s="22">
        <v>1</v>
      </c>
      <c r="R28" s="22">
        <v>1</v>
      </c>
      <c r="S28" s="22"/>
      <c r="T28" s="22">
        <v>1</v>
      </c>
      <c r="U28" s="22">
        <v>1</v>
      </c>
      <c r="V28" s="22">
        <v>1</v>
      </c>
      <c r="W28" s="22">
        <v>1</v>
      </c>
      <c r="X28" s="22">
        <v>1</v>
      </c>
      <c r="Y28" s="22">
        <v>1</v>
      </c>
      <c r="Z28" s="22"/>
      <c r="AA28" s="22">
        <v>1</v>
      </c>
      <c r="AB28" s="22">
        <v>1</v>
      </c>
      <c r="AC28" s="22">
        <v>1</v>
      </c>
      <c r="AD28" s="22">
        <v>1</v>
      </c>
      <c r="AE28" s="22">
        <v>1</v>
      </c>
      <c r="AF28" s="22"/>
      <c r="AG28" s="22"/>
      <c r="AH28" s="22">
        <f>SUM(C28:AG28)</f>
        <v>25</v>
      </c>
      <c r="AI28" s="8"/>
    </row>
    <row r="29" spans="1:35">
      <c r="A29" s="23"/>
      <c r="B29" s="1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5"/>
    </row>
    <row r="30" spans="1:35" s="26" customFormat="1">
      <c r="B30" s="26" t="s">
        <v>57</v>
      </c>
      <c r="C30" s="27"/>
      <c r="D30" s="27"/>
      <c r="E30" s="27"/>
      <c r="F30" s="28"/>
      <c r="G30" s="27"/>
      <c r="H30" s="130" t="s">
        <v>21</v>
      </c>
      <c r="I30" s="130"/>
      <c r="J30" s="130"/>
      <c r="K30" s="130"/>
      <c r="L30" s="130"/>
      <c r="M30" s="130"/>
      <c r="N30" s="130"/>
      <c r="O30" s="27"/>
      <c r="P30" s="27"/>
      <c r="Q30" s="27"/>
      <c r="R30" s="27"/>
      <c r="S30" s="27"/>
      <c r="T30" s="28"/>
      <c r="U30" s="27"/>
      <c r="V30" s="27"/>
      <c r="W30" s="27"/>
      <c r="X30" s="27"/>
      <c r="Y30" s="130" t="s">
        <v>22</v>
      </c>
      <c r="Z30" s="130"/>
      <c r="AA30" s="130"/>
      <c r="AB30" s="130"/>
      <c r="AC30" s="130"/>
      <c r="AD30" s="130"/>
      <c r="AE30" s="130"/>
      <c r="AF30" s="130"/>
      <c r="AG30" s="27"/>
      <c r="AH30" s="29"/>
    </row>
    <row r="31" spans="1:35" s="30" customFormat="1" ht="16.2">
      <c r="B31" s="31" t="s">
        <v>58</v>
      </c>
      <c r="C31" s="32"/>
      <c r="D31" s="32"/>
      <c r="E31" s="32"/>
      <c r="F31" s="33"/>
      <c r="G31" s="32"/>
      <c r="H31" s="127" t="s">
        <v>58</v>
      </c>
      <c r="I31" s="127"/>
      <c r="J31" s="127"/>
      <c r="K31" s="127"/>
      <c r="L31" s="127"/>
      <c r="M31" s="127"/>
      <c r="N31" s="127"/>
      <c r="O31" s="32"/>
      <c r="P31" s="32"/>
      <c r="Q31" s="32"/>
      <c r="R31" s="32"/>
      <c r="S31" s="32"/>
      <c r="T31" s="33"/>
      <c r="U31" s="32"/>
      <c r="V31" s="32"/>
      <c r="W31" s="32"/>
      <c r="X31" s="32"/>
      <c r="Y31" s="128" t="s">
        <v>59</v>
      </c>
      <c r="Z31" s="128"/>
      <c r="AA31" s="128"/>
      <c r="AB31" s="128"/>
      <c r="AC31" s="128"/>
      <c r="AD31" s="128"/>
      <c r="AE31" s="128"/>
      <c r="AF31" s="128"/>
      <c r="AG31" s="32"/>
      <c r="AH31" s="34"/>
      <c r="AI31" s="35"/>
    </row>
  </sheetData>
  <mergeCells count="17">
    <mergeCell ref="A6:AI6"/>
    <mergeCell ref="H31:N31"/>
    <mergeCell ref="Y31:AF31"/>
    <mergeCell ref="A8:AI8"/>
    <mergeCell ref="A11:AI11"/>
    <mergeCell ref="H30:N30"/>
    <mergeCell ref="Y30:AF30"/>
    <mergeCell ref="A14:AI14"/>
    <mergeCell ref="A16:AI16"/>
    <mergeCell ref="A20:AI20"/>
    <mergeCell ref="A23:AI23"/>
    <mergeCell ref="A26:AI26"/>
    <mergeCell ref="A2:AI2"/>
    <mergeCell ref="A4:AI4"/>
    <mergeCell ref="A5:AI5"/>
    <mergeCell ref="A1:AI1"/>
    <mergeCell ref="A3:AI3"/>
  </mergeCells>
  <pageMargins left="0.7" right="0.7" top="0.75" bottom="0.75" header="0.3" footer="0.3"/>
  <pageSetup paperSize="9" scale="8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8" tint="0.59999389629810485"/>
  </sheetPr>
  <dimension ref="A1:AI77"/>
  <sheetViews>
    <sheetView zoomScale="70" zoomScaleNormal="70" workbookViewId="0">
      <selection activeCell="I10" sqref="I10"/>
    </sheetView>
  </sheetViews>
  <sheetFormatPr defaultRowHeight="15.6"/>
  <cols>
    <col min="1" max="1" width="4" style="41" customWidth="1"/>
    <col min="2" max="2" width="24.77734375" style="3" customWidth="1"/>
    <col min="3" max="3" width="14.44140625" style="41" customWidth="1"/>
    <col min="4" max="4" width="10.6640625" style="41" customWidth="1"/>
    <col min="5" max="5" width="14.44140625" style="77" customWidth="1"/>
    <col min="6" max="6" width="7.5546875" style="41" customWidth="1"/>
    <col min="7" max="7" width="14.33203125" style="77" customWidth="1"/>
    <col min="8" max="8" width="13.21875" style="77" customWidth="1"/>
    <col min="9" max="9" width="12.88671875" style="77" customWidth="1"/>
    <col min="10" max="10" width="13.6640625" style="78" customWidth="1"/>
    <col min="11" max="11" width="15.109375" style="77" customWidth="1"/>
    <col min="12" max="14" width="12.88671875" style="77" customWidth="1"/>
    <col min="15" max="15" width="12.88671875" style="78" customWidth="1"/>
    <col min="16" max="18" width="12.88671875" style="77" customWidth="1"/>
    <col min="19" max="19" width="15.44140625" style="77" customWidth="1"/>
    <col min="20" max="20" width="14.21875" style="77" customWidth="1"/>
    <col min="21" max="21" width="12" style="77" customWidth="1"/>
    <col min="22" max="22" width="17.33203125" style="78" customWidth="1"/>
    <col min="23" max="23" width="12.88671875" style="78" customWidth="1"/>
    <col min="24" max="24" width="14.5546875" style="3" customWidth="1"/>
    <col min="25" max="25" width="12.21875" style="3" customWidth="1"/>
    <col min="26" max="26" width="10.21875" style="3" customWidth="1"/>
    <col min="27" max="27" width="8" style="3" customWidth="1"/>
    <col min="28" max="28" width="15.5546875" style="3" customWidth="1"/>
    <col min="29" max="259" width="9.109375" style="3"/>
    <col min="260" max="260" width="2.109375" style="3" customWidth="1"/>
    <col min="261" max="261" width="11.6640625" style="3" customWidth="1"/>
    <col min="262" max="262" width="3.88671875" style="3" customWidth="1"/>
    <col min="263" max="263" width="8.88671875" style="3" customWidth="1"/>
    <col min="264" max="264" width="3.6640625" style="3" customWidth="1"/>
    <col min="265" max="265" width="8.88671875" style="3" customWidth="1"/>
    <col min="266" max="266" width="8.109375" style="3" customWidth="1"/>
    <col min="267" max="267" width="7.44140625" style="3" customWidth="1"/>
    <col min="268" max="268" width="9" style="3" customWidth="1"/>
    <col min="269" max="269" width="8" style="3" customWidth="1"/>
    <col min="270" max="270" width="8.109375" style="3" customWidth="1"/>
    <col min="271" max="271" width="7.5546875" style="3" customWidth="1"/>
    <col min="272" max="272" width="6.6640625" style="3" customWidth="1"/>
    <col min="273" max="273" width="8" style="3" customWidth="1"/>
    <col min="274" max="274" width="8.33203125" style="3" customWidth="1"/>
    <col min="275" max="275" width="7.109375" style="3" customWidth="1"/>
    <col min="276" max="276" width="6.6640625" style="3" customWidth="1"/>
    <col min="277" max="277" width="7.6640625" style="3" customWidth="1"/>
    <col min="278" max="278" width="7.109375" style="3" customWidth="1"/>
    <col min="279" max="279" width="8.33203125" style="3" customWidth="1"/>
    <col min="280" max="280" width="2.33203125" style="3" customWidth="1"/>
    <col min="281" max="281" width="15.6640625" style="3" customWidth="1"/>
    <col min="282" max="282" width="13.6640625" style="3" customWidth="1"/>
    <col min="283" max="283" width="10" style="3" bestFit="1" customWidth="1"/>
    <col min="284" max="515" width="9.109375" style="3"/>
    <col min="516" max="516" width="2.109375" style="3" customWidth="1"/>
    <col min="517" max="517" width="11.6640625" style="3" customWidth="1"/>
    <col min="518" max="518" width="3.88671875" style="3" customWidth="1"/>
    <col min="519" max="519" width="8.88671875" style="3" customWidth="1"/>
    <col min="520" max="520" width="3.6640625" style="3" customWidth="1"/>
    <col min="521" max="521" width="8.88671875" style="3" customWidth="1"/>
    <col min="522" max="522" width="8.109375" style="3" customWidth="1"/>
    <col min="523" max="523" width="7.44140625" style="3" customWidth="1"/>
    <col min="524" max="524" width="9" style="3" customWidth="1"/>
    <col min="525" max="525" width="8" style="3" customWidth="1"/>
    <col min="526" max="526" width="8.109375" style="3" customWidth="1"/>
    <col min="527" max="527" width="7.5546875" style="3" customWidth="1"/>
    <col min="528" max="528" width="6.6640625" style="3" customWidth="1"/>
    <col min="529" max="529" width="8" style="3" customWidth="1"/>
    <col min="530" max="530" width="8.33203125" style="3" customWidth="1"/>
    <col min="531" max="531" width="7.109375" style="3" customWidth="1"/>
    <col min="532" max="532" width="6.6640625" style="3" customWidth="1"/>
    <col min="533" max="533" width="7.6640625" style="3" customWidth="1"/>
    <col min="534" max="534" width="7.109375" style="3" customWidth="1"/>
    <col min="535" max="535" width="8.33203125" style="3" customWidth="1"/>
    <col min="536" max="536" width="2.33203125" style="3" customWidth="1"/>
    <col min="537" max="537" width="15.6640625" style="3" customWidth="1"/>
    <col min="538" max="538" width="13.6640625" style="3" customWidth="1"/>
    <col min="539" max="539" width="10" style="3" bestFit="1" customWidth="1"/>
    <col min="540" max="771" width="9.109375" style="3"/>
    <col min="772" max="772" width="2.109375" style="3" customWidth="1"/>
    <col min="773" max="773" width="11.6640625" style="3" customWidth="1"/>
    <col min="774" max="774" width="3.88671875" style="3" customWidth="1"/>
    <col min="775" max="775" width="8.88671875" style="3" customWidth="1"/>
    <col min="776" max="776" width="3.6640625" style="3" customWidth="1"/>
    <col min="777" max="777" width="8.88671875" style="3" customWidth="1"/>
    <col min="778" max="778" width="8.109375" style="3" customWidth="1"/>
    <col min="779" max="779" width="7.44140625" style="3" customWidth="1"/>
    <col min="780" max="780" width="9" style="3" customWidth="1"/>
    <col min="781" max="781" width="8" style="3" customWidth="1"/>
    <col min="782" max="782" width="8.109375" style="3" customWidth="1"/>
    <col min="783" max="783" width="7.5546875" style="3" customWidth="1"/>
    <col min="784" max="784" width="6.6640625" style="3" customWidth="1"/>
    <col min="785" max="785" width="8" style="3" customWidth="1"/>
    <col min="786" max="786" width="8.33203125" style="3" customWidth="1"/>
    <col min="787" max="787" width="7.109375" style="3" customWidth="1"/>
    <col min="788" max="788" width="6.6640625" style="3" customWidth="1"/>
    <col min="789" max="789" width="7.6640625" style="3" customWidth="1"/>
    <col min="790" max="790" width="7.109375" style="3" customWidth="1"/>
    <col min="791" max="791" width="8.33203125" style="3" customWidth="1"/>
    <col min="792" max="792" width="2.33203125" style="3" customWidth="1"/>
    <col min="793" max="793" width="15.6640625" style="3" customWidth="1"/>
    <col min="794" max="794" width="13.6640625" style="3" customWidth="1"/>
    <col min="795" max="795" width="10" style="3" bestFit="1" customWidth="1"/>
    <col min="796" max="1027" width="9.109375" style="3"/>
    <col min="1028" max="1028" width="2.109375" style="3" customWidth="1"/>
    <col min="1029" max="1029" width="11.6640625" style="3" customWidth="1"/>
    <col min="1030" max="1030" width="3.88671875" style="3" customWidth="1"/>
    <col min="1031" max="1031" width="8.88671875" style="3" customWidth="1"/>
    <col min="1032" max="1032" width="3.6640625" style="3" customWidth="1"/>
    <col min="1033" max="1033" width="8.88671875" style="3" customWidth="1"/>
    <col min="1034" max="1034" width="8.109375" style="3" customWidth="1"/>
    <col min="1035" max="1035" width="7.44140625" style="3" customWidth="1"/>
    <col min="1036" max="1036" width="9" style="3" customWidth="1"/>
    <col min="1037" max="1037" width="8" style="3" customWidth="1"/>
    <col min="1038" max="1038" width="8.109375" style="3" customWidth="1"/>
    <col min="1039" max="1039" width="7.5546875" style="3" customWidth="1"/>
    <col min="1040" max="1040" width="6.6640625" style="3" customWidth="1"/>
    <col min="1041" max="1041" width="8" style="3" customWidth="1"/>
    <col min="1042" max="1042" width="8.33203125" style="3" customWidth="1"/>
    <col min="1043" max="1043" width="7.109375" style="3" customWidth="1"/>
    <col min="1044" max="1044" width="6.6640625" style="3" customWidth="1"/>
    <col min="1045" max="1045" width="7.6640625" style="3" customWidth="1"/>
    <col min="1046" max="1046" width="7.109375" style="3" customWidth="1"/>
    <col min="1047" max="1047" width="8.33203125" style="3" customWidth="1"/>
    <col min="1048" max="1048" width="2.33203125" style="3" customWidth="1"/>
    <col min="1049" max="1049" width="15.6640625" style="3" customWidth="1"/>
    <col min="1050" max="1050" width="13.6640625" style="3" customWidth="1"/>
    <col min="1051" max="1051" width="10" style="3" bestFit="1" customWidth="1"/>
    <col min="1052" max="1283" width="9.109375" style="3"/>
    <col min="1284" max="1284" width="2.109375" style="3" customWidth="1"/>
    <col min="1285" max="1285" width="11.6640625" style="3" customWidth="1"/>
    <col min="1286" max="1286" width="3.88671875" style="3" customWidth="1"/>
    <col min="1287" max="1287" width="8.88671875" style="3" customWidth="1"/>
    <col min="1288" max="1288" width="3.6640625" style="3" customWidth="1"/>
    <col min="1289" max="1289" width="8.88671875" style="3" customWidth="1"/>
    <col min="1290" max="1290" width="8.109375" style="3" customWidth="1"/>
    <col min="1291" max="1291" width="7.44140625" style="3" customWidth="1"/>
    <col min="1292" max="1292" width="9" style="3" customWidth="1"/>
    <col min="1293" max="1293" width="8" style="3" customWidth="1"/>
    <col min="1294" max="1294" width="8.109375" style="3" customWidth="1"/>
    <col min="1295" max="1295" width="7.5546875" style="3" customWidth="1"/>
    <col min="1296" max="1296" width="6.6640625" style="3" customWidth="1"/>
    <col min="1297" max="1297" width="8" style="3" customWidth="1"/>
    <col min="1298" max="1298" width="8.33203125" style="3" customWidth="1"/>
    <col min="1299" max="1299" width="7.109375" style="3" customWidth="1"/>
    <col min="1300" max="1300" width="6.6640625" style="3" customWidth="1"/>
    <col min="1301" max="1301" width="7.6640625" style="3" customWidth="1"/>
    <col min="1302" max="1302" width="7.109375" style="3" customWidth="1"/>
    <col min="1303" max="1303" width="8.33203125" style="3" customWidth="1"/>
    <col min="1304" max="1304" width="2.33203125" style="3" customWidth="1"/>
    <col min="1305" max="1305" width="15.6640625" style="3" customWidth="1"/>
    <col min="1306" max="1306" width="13.6640625" style="3" customWidth="1"/>
    <col min="1307" max="1307" width="10" style="3" bestFit="1" customWidth="1"/>
    <col min="1308" max="1539" width="9.109375" style="3"/>
    <col min="1540" max="1540" width="2.109375" style="3" customWidth="1"/>
    <col min="1541" max="1541" width="11.6640625" style="3" customWidth="1"/>
    <col min="1542" max="1542" width="3.88671875" style="3" customWidth="1"/>
    <col min="1543" max="1543" width="8.88671875" style="3" customWidth="1"/>
    <col min="1544" max="1544" width="3.6640625" style="3" customWidth="1"/>
    <col min="1545" max="1545" width="8.88671875" style="3" customWidth="1"/>
    <col min="1546" max="1546" width="8.109375" style="3" customWidth="1"/>
    <col min="1547" max="1547" width="7.44140625" style="3" customWidth="1"/>
    <col min="1548" max="1548" width="9" style="3" customWidth="1"/>
    <col min="1549" max="1549" width="8" style="3" customWidth="1"/>
    <col min="1550" max="1550" width="8.109375" style="3" customWidth="1"/>
    <col min="1551" max="1551" width="7.5546875" style="3" customWidth="1"/>
    <col min="1552" max="1552" width="6.6640625" style="3" customWidth="1"/>
    <col min="1553" max="1553" width="8" style="3" customWidth="1"/>
    <col min="1554" max="1554" width="8.33203125" style="3" customWidth="1"/>
    <col min="1555" max="1555" width="7.109375" style="3" customWidth="1"/>
    <col min="1556" max="1556" width="6.6640625" style="3" customWidth="1"/>
    <col min="1557" max="1557" width="7.6640625" style="3" customWidth="1"/>
    <col min="1558" max="1558" width="7.109375" style="3" customWidth="1"/>
    <col min="1559" max="1559" width="8.33203125" style="3" customWidth="1"/>
    <col min="1560" max="1560" width="2.33203125" style="3" customWidth="1"/>
    <col min="1561" max="1561" width="15.6640625" style="3" customWidth="1"/>
    <col min="1562" max="1562" width="13.6640625" style="3" customWidth="1"/>
    <col min="1563" max="1563" width="10" style="3" bestFit="1" customWidth="1"/>
    <col min="1564" max="1795" width="9.109375" style="3"/>
    <col min="1796" max="1796" width="2.109375" style="3" customWidth="1"/>
    <col min="1797" max="1797" width="11.6640625" style="3" customWidth="1"/>
    <col min="1798" max="1798" width="3.88671875" style="3" customWidth="1"/>
    <col min="1799" max="1799" width="8.88671875" style="3" customWidth="1"/>
    <col min="1800" max="1800" width="3.6640625" style="3" customWidth="1"/>
    <col min="1801" max="1801" width="8.88671875" style="3" customWidth="1"/>
    <col min="1802" max="1802" width="8.109375" style="3" customWidth="1"/>
    <col min="1803" max="1803" width="7.44140625" style="3" customWidth="1"/>
    <col min="1804" max="1804" width="9" style="3" customWidth="1"/>
    <col min="1805" max="1805" width="8" style="3" customWidth="1"/>
    <col min="1806" max="1806" width="8.109375" style="3" customWidth="1"/>
    <col min="1807" max="1807" width="7.5546875" style="3" customWidth="1"/>
    <col min="1808" max="1808" width="6.6640625" style="3" customWidth="1"/>
    <col min="1809" max="1809" width="8" style="3" customWidth="1"/>
    <col min="1810" max="1810" width="8.33203125" style="3" customWidth="1"/>
    <col min="1811" max="1811" width="7.109375" style="3" customWidth="1"/>
    <col min="1812" max="1812" width="6.6640625" style="3" customWidth="1"/>
    <col min="1813" max="1813" width="7.6640625" style="3" customWidth="1"/>
    <col min="1814" max="1814" width="7.109375" style="3" customWidth="1"/>
    <col min="1815" max="1815" width="8.33203125" style="3" customWidth="1"/>
    <col min="1816" max="1816" width="2.33203125" style="3" customWidth="1"/>
    <col min="1817" max="1817" width="15.6640625" style="3" customWidth="1"/>
    <col min="1818" max="1818" width="13.6640625" style="3" customWidth="1"/>
    <col min="1819" max="1819" width="10" style="3" bestFit="1" customWidth="1"/>
    <col min="1820" max="2051" width="9.109375" style="3"/>
    <col min="2052" max="2052" width="2.109375" style="3" customWidth="1"/>
    <col min="2053" max="2053" width="11.6640625" style="3" customWidth="1"/>
    <col min="2054" max="2054" width="3.88671875" style="3" customWidth="1"/>
    <col min="2055" max="2055" width="8.88671875" style="3" customWidth="1"/>
    <col min="2056" max="2056" width="3.6640625" style="3" customWidth="1"/>
    <col min="2057" max="2057" width="8.88671875" style="3" customWidth="1"/>
    <col min="2058" max="2058" width="8.109375" style="3" customWidth="1"/>
    <col min="2059" max="2059" width="7.44140625" style="3" customWidth="1"/>
    <col min="2060" max="2060" width="9" style="3" customWidth="1"/>
    <col min="2061" max="2061" width="8" style="3" customWidth="1"/>
    <col min="2062" max="2062" width="8.109375" style="3" customWidth="1"/>
    <col min="2063" max="2063" width="7.5546875" style="3" customWidth="1"/>
    <col min="2064" max="2064" width="6.6640625" style="3" customWidth="1"/>
    <col min="2065" max="2065" width="8" style="3" customWidth="1"/>
    <col min="2066" max="2066" width="8.33203125" style="3" customWidth="1"/>
    <col min="2067" max="2067" width="7.109375" style="3" customWidth="1"/>
    <col min="2068" max="2068" width="6.6640625" style="3" customWidth="1"/>
    <col min="2069" max="2069" width="7.6640625" style="3" customWidth="1"/>
    <col min="2070" max="2070" width="7.109375" style="3" customWidth="1"/>
    <col min="2071" max="2071" width="8.33203125" style="3" customWidth="1"/>
    <col min="2072" max="2072" width="2.33203125" style="3" customWidth="1"/>
    <col min="2073" max="2073" width="15.6640625" style="3" customWidth="1"/>
    <col min="2074" max="2074" width="13.6640625" style="3" customWidth="1"/>
    <col min="2075" max="2075" width="10" style="3" bestFit="1" customWidth="1"/>
    <col min="2076" max="2307" width="9.109375" style="3"/>
    <col min="2308" max="2308" width="2.109375" style="3" customWidth="1"/>
    <col min="2309" max="2309" width="11.6640625" style="3" customWidth="1"/>
    <col min="2310" max="2310" width="3.88671875" style="3" customWidth="1"/>
    <col min="2311" max="2311" width="8.88671875" style="3" customWidth="1"/>
    <col min="2312" max="2312" width="3.6640625" style="3" customWidth="1"/>
    <col min="2313" max="2313" width="8.88671875" style="3" customWidth="1"/>
    <col min="2314" max="2314" width="8.109375" style="3" customWidth="1"/>
    <col min="2315" max="2315" width="7.44140625" style="3" customWidth="1"/>
    <col min="2316" max="2316" width="9" style="3" customWidth="1"/>
    <col min="2317" max="2317" width="8" style="3" customWidth="1"/>
    <col min="2318" max="2318" width="8.109375" style="3" customWidth="1"/>
    <col min="2319" max="2319" width="7.5546875" style="3" customWidth="1"/>
    <col min="2320" max="2320" width="6.6640625" style="3" customWidth="1"/>
    <col min="2321" max="2321" width="8" style="3" customWidth="1"/>
    <col min="2322" max="2322" width="8.33203125" style="3" customWidth="1"/>
    <col min="2323" max="2323" width="7.109375" style="3" customWidth="1"/>
    <col min="2324" max="2324" width="6.6640625" style="3" customWidth="1"/>
    <col min="2325" max="2325" width="7.6640625" style="3" customWidth="1"/>
    <col min="2326" max="2326" width="7.109375" style="3" customWidth="1"/>
    <col min="2327" max="2327" width="8.33203125" style="3" customWidth="1"/>
    <col min="2328" max="2328" width="2.33203125" style="3" customWidth="1"/>
    <col min="2329" max="2329" width="15.6640625" style="3" customWidth="1"/>
    <col min="2330" max="2330" width="13.6640625" style="3" customWidth="1"/>
    <col min="2331" max="2331" width="10" style="3" bestFit="1" customWidth="1"/>
    <col min="2332" max="2563" width="9.109375" style="3"/>
    <col min="2564" max="2564" width="2.109375" style="3" customWidth="1"/>
    <col min="2565" max="2565" width="11.6640625" style="3" customWidth="1"/>
    <col min="2566" max="2566" width="3.88671875" style="3" customWidth="1"/>
    <col min="2567" max="2567" width="8.88671875" style="3" customWidth="1"/>
    <col min="2568" max="2568" width="3.6640625" style="3" customWidth="1"/>
    <col min="2569" max="2569" width="8.88671875" style="3" customWidth="1"/>
    <col min="2570" max="2570" width="8.109375" style="3" customWidth="1"/>
    <col min="2571" max="2571" width="7.44140625" style="3" customWidth="1"/>
    <col min="2572" max="2572" width="9" style="3" customWidth="1"/>
    <col min="2573" max="2573" width="8" style="3" customWidth="1"/>
    <col min="2574" max="2574" width="8.109375" style="3" customWidth="1"/>
    <col min="2575" max="2575" width="7.5546875" style="3" customWidth="1"/>
    <col min="2576" max="2576" width="6.6640625" style="3" customWidth="1"/>
    <col min="2577" max="2577" width="8" style="3" customWidth="1"/>
    <col min="2578" max="2578" width="8.33203125" style="3" customWidth="1"/>
    <col min="2579" max="2579" width="7.109375" style="3" customWidth="1"/>
    <col min="2580" max="2580" width="6.6640625" style="3" customWidth="1"/>
    <col min="2581" max="2581" width="7.6640625" style="3" customWidth="1"/>
    <col min="2582" max="2582" width="7.109375" style="3" customWidth="1"/>
    <col min="2583" max="2583" width="8.33203125" style="3" customWidth="1"/>
    <col min="2584" max="2584" width="2.33203125" style="3" customWidth="1"/>
    <col min="2585" max="2585" width="15.6640625" style="3" customWidth="1"/>
    <col min="2586" max="2586" width="13.6640625" style="3" customWidth="1"/>
    <col min="2587" max="2587" width="10" style="3" bestFit="1" customWidth="1"/>
    <col min="2588" max="2819" width="9.109375" style="3"/>
    <col min="2820" max="2820" width="2.109375" style="3" customWidth="1"/>
    <col min="2821" max="2821" width="11.6640625" style="3" customWidth="1"/>
    <col min="2822" max="2822" width="3.88671875" style="3" customWidth="1"/>
    <col min="2823" max="2823" width="8.88671875" style="3" customWidth="1"/>
    <col min="2824" max="2824" width="3.6640625" style="3" customWidth="1"/>
    <col min="2825" max="2825" width="8.88671875" style="3" customWidth="1"/>
    <col min="2826" max="2826" width="8.109375" style="3" customWidth="1"/>
    <col min="2827" max="2827" width="7.44140625" style="3" customWidth="1"/>
    <col min="2828" max="2828" width="9" style="3" customWidth="1"/>
    <col min="2829" max="2829" width="8" style="3" customWidth="1"/>
    <col min="2830" max="2830" width="8.109375" style="3" customWidth="1"/>
    <col min="2831" max="2831" width="7.5546875" style="3" customWidth="1"/>
    <col min="2832" max="2832" width="6.6640625" style="3" customWidth="1"/>
    <col min="2833" max="2833" width="8" style="3" customWidth="1"/>
    <col min="2834" max="2834" width="8.33203125" style="3" customWidth="1"/>
    <col min="2835" max="2835" width="7.109375" style="3" customWidth="1"/>
    <col min="2836" max="2836" width="6.6640625" style="3" customWidth="1"/>
    <col min="2837" max="2837" width="7.6640625" style="3" customWidth="1"/>
    <col min="2838" max="2838" width="7.109375" style="3" customWidth="1"/>
    <col min="2839" max="2839" width="8.33203125" style="3" customWidth="1"/>
    <col min="2840" max="2840" width="2.33203125" style="3" customWidth="1"/>
    <col min="2841" max="2841" width="15.6640625" style="3" customWidth="1"/>
    <col min="2842" max="2842" width="13.6640625" style="3" customWidth="1"/>
    <col min="2843" max="2843" width="10" style="3" bestFit="1" customWidth="1"/>
    <col min="2844" max="3075" width="9.109375" style="3"/>
    <col min="3076" max="3076" width="2.109375" style="3" customWidth="1"/>
    <col min="3077" max="3077" width="11.6640625" style="3" customWidth="1"/>
    <col min="3078" max="3078" width="3.88671875" style="3" customWidth="1"/>
    <col min="3079" max="3079" width="8.88671875" style="3" customWidth="1"/>
    <col min="3080" max="3080" width="3.6640625" style="3" customWidth="1"/>
    <col min="3081" max="3081" width="8.88671875" style="3" customWidth="1"/>
    <col min="3082" max="3082" width="8.109375" style="3" customWidth="1"/>
    <col min="3083" max="3083" width="7.44140625" style="3" customWidth="1"/>
    <col min="3084" max="3084" width="9" style="3" customWidth="1"/>
    <col min="3085" max="3085" width="8" style="3" customWidth="1"/>
    <col min="3086" max="3086" width="8.109375" style="3" customWidth="1"/>
    <col min="3087" max="3087" width="7.5546875" style="3" customWidth="1"/>
    <col min="3088" max="3088" width="6.6640625" style="3" customWidth="1"/>
    <col min="3089" max="3089" width="8" style="3" customWidth="1"/>
    <col min="3090" max="3090" width="8.33203125" style="3" customWidth="1"/>
    <col min="3091" max="3091" width="7.109375" style="3" customWidth="1"/>
    <col min="3092" max="3092" width="6.6640625" style="3" customWidth="1"/>
    <col min="3093" max="3093" width="7.6640625" style="3" customWidth="1"/>
    <col min="3094" max="3094" width="7.109375" style="3" customWidth="1"/>
    <col min="3095" max="3095" width="8.33203125" style="3" customWidth="1"/>
    <col min="3096" max="3096" width="2.33203125" style="3" customWidth="1"/>
    <col min="3097" max="3097" width="15.6640625" style="3" customWidth="1"/>
    <col min="3098" max="3098" width="13.6640625" style="3" customWidth="1"/>
    <col min="3099" max="3099" width="10" style="3" bestFit="1" customWidth="1"/>
    <col min="3100" max="3331" width="9.109375" style="3"/>
    <col min="3332" max="3332" width="2.109375" style="3" customWidth="1"/>
    <col min="3333" max="3333" width="11.6640625" style="3" customWidth="1"/>
    <col min="3334" max="3334" width="3.88671875" style="3" customWidth="1"/>
    <col min="3335" max="3335" width="8.88671875" style="3" customWidth="1"/>
    <col min="3336" max="3336" width="3.6640625" style="3" customWidth="1"/>
    <col min="3337" max="3337" width="8.88671875" style="3" customWidth="1"/>
    <col min="3338" max="3338" width="8.109375" style="3" customWidth="1"/>
    <col min="3339" max="3339" width="7.44140625" style="3" customWidth="1"/>
    <col min="3340" max="3340" width="9" style="3" customWidth="1"/>
    <col min="3341" max="3341" width="8" style="3" customWidth="1"/>
    <col min="3342" max="3342" width="8.109375" style="3" customWidth="1"/>
    <col min="3343" max="3343" width="7.5546875" style="3" customWidth="1"/>
    <col min="3344" max="3344" width="6.6640625" style="3" customWidth="1"/>
    <col min="3345" max="3345" width="8" style="3" customWidth="1"/>
    <col min="3346" max="3346" width="8.33203125" style="3" customWidth="1"/>
    <col min="3347" max="3347" width="7.109375" style="3" customWidth="1"/>
    <col min="3348" max="3348" width="6.6640625" style="3" customWidth="1"/>
    <col min="3349" max="3349" width="7.6640625" style="3" customWidth="1"/>
    <col min="3350" max="3350" width="7.109375" style="3" customWidth="1"/>
    <col min="3351" max="3351" width="8.33203125" style="3" customWidth="1"/>
    <col min="3352" max="3352" width="2.33203125" style="3" customWidth="1"/>
    <col min="3353" max="3353" width="15.6640625" style="3" customWidth="1"/>
    <col min="3354" max="3354" width="13.6640625" style="3" customWidth="1"/>
    <col min="3355" max="3355" width="10" style="3" bestFit="1" customWidth="1"/>
    <col min="3356" max="3587" width="9.109375" style="3"/>
    <col min="3588" max="3588" width="2.109375" style="3" customWidth="1"/>
    <col min="3589" max="3589" width="11.6640625" style="3" customWidth="1"/>
    <col min="3590" max="3590" width="3.88671875" style="3" customWidth="1"/>
    <col min="3591" max="3591" width="8.88671875" style="3" customWidth="1"/>
    <col min="3592" max="3592" width="3.6640625" style="3" customWidth="1"/>
    <col min="3593" max="3593" width="8.88671875" style="3" customWidth="1"/>
    <col min="3594" max="3594" width="8.109375" style="3" customWidth="1"/>
    <col min="3595" max="3595" width="7.44140625" style="3" customWidth="1"/>
    <col min="3596" max="3596" width="9" style="3" customWidth="1"/>
    <col min="3597" max="3597" width="8" style="3" customWidth="1"/>
    <col min="3598" max="3598" width="8.109375" style="3" customWidth="1"/>
    <col min="3599" max="3599" width="7.5546875" style="3" customWidth="1"/>
    <col min="3600" max="3600" width="6.6640625" style="3" customWidth="1"/>
    <col min="3601" max="3601" width="8" style="3" customWidth="1"/>
    <col min="3602" max="3602" width="8.33203125" style="3" customWidth="1"/>
    <col min="3603" max="3603" width="7.109375" style="3" customWidth="1"/>
    <col min="3604" max="3604" width="6.6640625" style="3" customWidth="1"/>
    <col min="3605" max="3605" width="7.6640625" style="3" customWidth="1"/>
    <col min="3606" max="3606" width="7.109375" style="3" customWidth="1"/>
    <col min="3607" max="3607" width="8.33203125" style="3" customWidth="1"/>
    <col min="3608" max="3608" width="2.33203125" style="3" customWidth="1"/>
    <col min="3609" max="3609" width="15.6640625" style="3" customWidth="1"/>
    <col min="3610" max="3610" width="13.6640625" style="3" customWidth="1"/>
    <col min="3611" max="3611" width="10" style="3" bestFit="1" customWidth="1"/>
    <col min="3612" max="3843" width="9.109375" style="3"/>
    <col min="3844" max="3844" width="2.109375" style="3" customWidth="1"/>
    <col min="3845" max="3845" width="11.6640625" style="3" customWidth="1"/>
    <col min="3846" max="3846" width="3.88671875" style="3" customWidth="1"/>
    <col min="3847" max="3847" width="8.88671875" style="3" customWidth="1"/>
    <col min="3848" max="3848" width="3.6640625" style="3" customWidth="1"/>
    <col min="3849" max="3849" width="8.88671875" style="3" customWidth="1"/>
    <col min="3850" max="3850" width="8.109375" style="3" customWidth="1"/>
    <col min="3851" max="3851" width="7.44140625" style="3" customWidth="1"/>
    <col min="3852" max="3852" width="9" style="3" customWidth="1"/>
    <col min="3853" max="3853" width="8" style="3" customWidth="1"/>
    <col min="3854" max="3854" width="8.109375" style="3" customWidth="1"/>
    <col min="3855" max="3855" width="7.5546875" style="3" customWidth="1"/>
    <col min="3856" max="3856" width="6.6640625" style="3" customWidth="1"/>
    <col min="3857" max="3857" width="8" style="3" customWidth="1"/>
    <col min="3858" max="3858" width="8.33203125" style="3" customWidth="1"/>
    <col min="3859" max="3859" width="7.109375" style="3" customWidth="1"/>
    <col min="3860" max="3860" width="6.6640625" style="3" customWidth="1"/>
    <col min="3861" max="3861" width="7.6640625" style="3" customWidth="1"/>
    <col min="3862" max="3862" width="7.109375" style="3" customWidth="1"/>
    <col min="3863" max="3863" width="8.33203125" style="3" customWidth="1"/>
    <col min="3864" max="3864" width="2.33203125" style="3" customWidth="1"/>
    <col min="3865" max="3865" width="15.6640625" style="3" customWidth="1"/>
    <col min="3866" max="3866" width="13.6640625" style="3" customWidth="1"/>
    <col min="3867" max="3867" width="10" style="3" bestFit="1" customWidth="1"/>
    <col min="3868" max="4099" width="9.109375" style="3"/>
    <col min="4100" max="4100" width="2.109375" style="3" customWidth="1"/>
    <col min="4101" max="4101" width="11.6640625" style="3" customWidth="1"/>
    <col min="4102" max="4102" width="3.88671875" style="3" customWidth="1"/>
    <col min="4103" max="4103" width="8.88671875" style="3" customWidth="1"/>
    <col min="4104" max="4104" width="3.6640625" style="3" customWidth="1"/>
    <col min="4105" max="4105" width="8.88671875" style="3" customWidth="1"/>
    <col min="4106" max="4106" width="8.109375" style="3" customWidth="1"/>
    <col min="4107" max="4107" width="7.44140625" style="3" customWidth="1"/>
    <col min="4108" max="4108" width="9" style="3" customWidth="1"/>
    <col min="4109" max="4109" width="8" style="3" customWidth="1"/>
    <col min="4110" max="4110" width="8.109375" style="3" customWidth="1"/>
    <col min="4111" max="4111" width="7.5546875" style="3" customWidth="1"/>
    <col min="4112" max="4112" width="6.6640625" style="3" customWidth="1"/>
    <col min="4113" max="4113" width="8" style="3" customWidth="1"/>
    <col min="4114" max="4114" width="8.33203125" style="3" customWidth="1"/>
    <col min="4115" max="4115" width="7.109375" style="3" customWidth="1"/>
    <col min="4116" max="4116" width="6.6640625" style="3" customWidth="1"/>
    <col min="4117" max="4117" width="7.6640625" style="3" customWidth="1"/>
    <col min="4118" max="4118" width="7.109375" style="3" customWidth="1"/>
    <col min="4119" max="4119" width="8.33203125" style="3" customWidth="1"/>
    <col min="4120" max="4120" width="2.33203125" style="3" customWidth="1"/>
    <col min="4121" max="4121" width="15.6640625" style="3" customWidth="1"/>
    <col min="4122" max="4122" width="13.6640625" style="3" customWidth="1"/>
    <col min="4123" max="4123" width="10" style="3" bestFit="1" customWidth="1"/>
    <col min="4124" max="4355" width="9.109375" style="3"/>
    <col min="4356" max="4356" width="2.109375" style="3" customWidth="1"/>
    <col min="4357" max="4357" width="11.6640625" style="3" customWidth="1"/>
    <col min="4358" max="4358" width="3.88671875" style="3" customWidth="1"/>
    <col min="4359" max="4359" width="8.88671875" style="3" customWidth="1"/>
    <col min="4360" max="4360" width="3.6640625" style="3" customWidth="1"/>
    <col min="4361" max="4361" width="8.88671875" style="3" customWidth="1"/>
    <col min="4362" max="4362" width="8.109375" style="3" customWidth="1"/>
    <col min="4363" max="4363" width="7.44140625" style="3" customWidth="1"/>
    <col min="4364" max="4364" width="9" style="3" customWidth="1"/>
    <col min="4365" max="4365" width="8" style="3" customWidth="1"/>
    <col min="4366" max="4366" width="8.109375" style="3" customWidth="1"/>
    <col min="4367" max="4367" width="7.5546875" style="3" customWidth="1"/>
    <col min="4368" max="4368" width="6.6640625" style="3" customWidth="1"/>
    <col min="4369" max="4369" width="8" style="3" customWidth="1"/>
    <col min="4370" max="4370" width="8.33203125" style="3" customWidth="1"/>
    <col min="4371" max="4371" width="7.109375" style="3" customWidth="1"/>
    <col min="4372" max="4372" width="6.6640625" style="3" customWidth="1"/>
    <col min="4373" max="4373" width="7.6640625" style="3" customWidth="1"/>
    <col min="4374" max="4374" width="7.109375" style="3" customWidth="1"/>
    <col min="4375" max="4375" width="8.33203125" style="3" customWidth="1"/>
    <col min="4376" max="4376" width="2.33203125" style="3" customWidth="1"/>
    <col min="4377" max="4377" width="15.6640625" style="3" customWidth="1"/>
    <col min="4378" max="4378" width="13.6640625" style="3" customWidth="1"/>
    <col min="4379" max="4379" width="10" style="3" bestFit="1" customWidth="1"/>
    <col min="4380" max="4611" width="9.109375" style="3"/>
    <col min="4612" max="4612" width="2.109375" style="3" customWidth="1"/>
    <col min="4613" max="4613" width="11.6640625" style="3" customWidth="1"/>
    <col min="4614" max="4614" width="3.88671875" style="3" customWidth="1"/>
    <col min="4615" max="4615" width="8.88671875" style="3" customWidth="1"/>
    <col min="4616" max="4616" width="3.6640625" style="3" customWidth="1"/>
    <col min="4617" max="4617" width="8.88671875" style="3" customWidth="1"/>
    <col min="4618" max="4618" width="8.109375" style="3" customWidth="1"/>
    <col min="4619" max="4619" width="7.44140625" style="3" customWidth="1"/>
    <col min="4620" max="4620" width="9" style="3" customWidth="1"/>
    <col min="4621" max="4621" width="8" style="3" customWidth="1"/>
    <col min="4622" max="4622" width="8.109375" style="3" customWidth="1"/>
    <col min="4623" max="4623" width="7.5546875" style="3" customWidth="1"/>
    <col min="4624" max="4624" width="6.6640625" style="3" customWidth="1"/>
    <col min="4625" max="4625" width="8" style="3" customWidth="1"/>
    <col min="4626" max="4626" width="8.33203125" style="3" customWidth="1"/>
    <col min="4627" max="4627" width="7.109375" style="3" customWidth="1"/>
    <col min="4628" max="4628" width="6.6640625" style="3" customWidth="1"/>
    <col min="4629" max="4629" width="7.6640625" style="3" customWidth="1"/>
    <col min="4630" max="4630" width="7.109375" style="3" customWidth="1"/>
    <col min="4631" max="4631" width="8.33203125" style="3" customWidth="1"/>
    <col min="4632" max="4632" width="2.33203125" style="3" customWidth="1"/>
    <col min="4633" max="4633" width="15.6640625" style="3" customWidth="1"/>
    <col min="4634" max="4634" width="13.6640625" style="3" customWidth="1"/>
    <col min="4635" max="4635" width="10" style="3" bestFit="1" customWidth="1"/>
    <col min="4636" max="4867" width="9.109375" style="3"/>
    <col min="4868" max="4868" width="2.109375" style="3" customWidth="1"/>
    <col min="4869" max="4869" width="11.6640625" style="3" customWidth="1"/>
    <col min="4870" max="4870" width="3.88671875" style="3" customWidth="1"/>
    <col min="4871" max="4871" width="8.88671875" style="3" customWidth="1"/>
    <col min="4872" max="4872" width="3.6640625" style="3" customWidth="1"/>
    <col min="4873" max="4873" width="8.88671875" style="3" customWidth="1"/>
    <col min="4874" max="4874" width="8.109375" style="3" customWidth="1"/>
    <col min="4875" max="4875" width="7.44140625" style="3" customWidth="1"/>
    <col min="4876" max="4876" width="9" style="3" customWidth="1"/>
    <col min="4877" max="4877" width="8" style="3" customWidth="1"/>
    <col min="4878" max="4878" width="8.109375" style="3" customWidth="1"/>
    <col min="4879" max="4879" width="7.5546875" style="3" customWidth="1"/>
    <col min="4880" max="4880" width="6.6640625" style="3" customWidth="1"/>
    <col min="4881" max="4881" width="8" style="3" customWidth="1"/>
    <col min="4882" max="4882" width="8.33203125" style="3" customWidth="1"/>
    <col min="4883" max="4883" width="7.109375" style="3" customWidth="1"/>
    <col min="4884" max="4884" width="6.6640625" style="3" customWidth="1"/>
    <col min="4885" max="4885" width="7.6640625" style="3" customWidth="1"/>
    <col min="4886" max="4886" width="7.109375" style="3" customWidth="1"/>
    <col min="4887" max="4887" width="8.33203125" style="3" customWidth="1"/>
    <col min="4888" max="4888" width="2.33203125" style="3" customWidth="1"/>
    <col min="4889" max="4889" width="15.6640625" style="3" customWidth="1"/>
    <col min="4890" max="4890" width="13.6640625" style="3" customWidth="1"/>
    <col min="4891" max="4891" width="10" style="3" bestFit="1" customWidth="1"/>
    <col min="4892" max="5123" width="9.109375" style="3"/>
    <col min="5124" max="5124" width="2.109375" style="3" customWidth="1"/>
    <col min="5125" max="5125" width="11.6640625" style="3" customWidth="1"/>
    <col min="5126" max="5126" width="3.88671875" style="3" customWidth="1"/>
    <col min="5127" max="5127" width="8.88671875" style="3" customWidth="1"/>
    <col min="5128" max="5128" width="3.6640625" style="3" customWidth="1"/>
    <col min="5129" max="5129" width="8.88671875" style="3" customWidth="1"/>
    <col min="5130" max="5130" width="8.109375" style="3" customWidth="1"/>
    <col min="5131" max="5131" width="7.44140625" style="3" customWidth="1"/>
    <col min="5132" max="5132" width="9" style="3" customWidth="1"/>
    <col min="5133" max="5133" width="8" style="3" customWidth="1"/>
    <col min="5134" max="5134" width="8.109375" style="3" customWidth="1"/>
    <col min="5135" max="5135" width="7.5546875" style="3" customWidth="1"/>
    <col min="5136" max="5136" width="6.6640625" style="3" customWidth="1"/>
    <col min="5137" max="5137" width="8" style="3" customWidth="1"/>
    <col min="5138" max="5138" width="8.33203125" style="3" customWidth="1"/>
    <col min="5139" max="5139" width="7.109375" style="3" customWidth="1"/>
    <col min="5140" max="5140" width="6.6640625" style="3" customWidth="1"/>
    <col min="5141" max="5141" width="7.6640625" style="3" customWidth="1"/>
    <col min="5142" max="5142" width="7.109375" style="3" customWidth="1"/>
    <col min="5143" max="5143" width="8.33203125" style="3" customWidth="1"/>
    <col min="5144" max="5144" width="2.33203125" style="3" customWidth="1"/>
    <col min="5145" max="5145" width="15.6640625" style="3" customWidth="1"/>
    <col min="5146" max="5146" width="13.6640625" style="3" customWidth="1"/>
    <col min="5147" max="5147" width="10" style="3" bestFit="1" customWidth="1"/>
    <col min="5148" max="5379" width="9.109375" style="3"/>
    <col min="5380" max="5380" width="2.109375" style="3" customWidth="1"/>
    <col min="5381" max="5381" width="11.6640625" style="3" customWidth="1"/>
    <col min="5382" max="5382" width="3.88671875" style="3" customWidth="1"/>
    <col min="5383" max="5383" width="8.88671875" style="3" customWidth="1"/>
    <col min="5384" max="5384" width="3.6640625" style="3" customWidth="1"/>
    <col min="5385" max="5385" width="8.88671875" style="3" customWidth="1"/>
    <col min="5386" max="5386" width="8.109375" style="3" customWidth="1"/>
    <col min="5387" max="5387" width="7.44140625" style="3" customWidth="1"/>
    <col min="5388" max="5388" width="9" style="3" customWidth="1"/>
    <col min="5389" max="5389" width="8" style="3" customWidth="1"/>
    <col min="5390" max="5390" width="8.109375" style="3" customWidth="1"/>
    <col min="5391" max="5391" width="7.5546875" style="3" customWidth="1"/>
    <col min="5392" max="5392" width="6.6640625" style="3" customWidth="1"/>
    <col min="5393" max="5393" width="8" style="3" customWidth="1"/>
    <col min="5394" max="5394" width="8.33203125" style="3" customWidth="1"/>
    <col min="5395" max="5395" width="7.109375" style="3" customWidth="1"/>
    <col min="5396" max="5396" width="6.6640625" style="3" customWidth="1"/>
    <col min="5397" max="5397" width="7.6640625" style="3" customWidth="1"/>
    <col min="5398" max="5398" width="7.109375" style="3" customWidth="1"/>
    <col min="5399" max="5399" width="8.33203125" style="3" customWidth="1"/>
    <col min="5400" max="5400" width="2.33203125" style="3" customWidth="1"/>
    <col min="5401" max="5401" width="15.6640625" style="3" customWidth="1"/>
    <col min="5402" max="5402" width="13.6640625" style="3" customWidth="1"/>
    <col min="5403" max="5403" width="10" style="3" bestFit="1" customWidth="1"/>
    <col min="5404" max="5635" width="9.109375" style="3"/>
    <col min="5636" max="5636" width="2.109375" style="3" customWidth="1"/>
    <col min="5637" max="5637" width="11.6640625" style="3" customWidth="1"/>
    <col min="5638" max="5638" width="3.88671875" style="3" customWidth="1"/>
    <col min="5639" max="5639" width="8.88671875" style="3" customWidth="1"/>
    <col min="5640" max="5640" width="3.6640625" style="3" customWidth="1"/>
    <col min="5641" max="5641" width="8.88671875" style="3" customWidth="1"/>
    <col min="5642" max="5642" width="8.109375" style="3" customWidth="1"/>
    <col min="5643" max="5643" width="7.44140625" style="3" customWidth="1"/>
    <col min="5644" max="5644" width="9" style="3" customWidth="1"/>
    <col min="5645" max="5645" width="8" style="3" customWidth="1"/>
    <col min="5646" max="5646" width="8.109375" style="3" customWidth="1"/>
    <col min="5647" max="5647" width="7.5546875" style="3" customWidth="1"/>
    <col min="5648" max="5648" width="6.6640625" style="3" customWidth="1"/>
    <col min="5649" max="5649" width="8" style="3" customWidth="1"/>
    <col min="5650" max="5650" width="8.33203125" style="3" customWidth="1"/>
    <col min="5651" max="5651" width="7.109375" style="3" customWidth="1"/>
    <col min="5652" max="5652" width="6.6640625" style="3" customWidth="1"/>
    <col min="5653" max="5653" width="7.6640625" style="3" customWidth="1"/>
    <col min="5654" max="5654" width="7.109375" style="3" customWidth="1"/>
    <col min="5655" max="5655" width="8.33203125" style="3" customWidth="1"/>
    <col min="5656" max="5656" width="2.33203125" style="3" customWidth="1"/>
    <col min="5657" max="5657" width="15.6640625" style="3" customWidth="1"/>
    <col min="5658" max="5658" width="13.6640625" style="3" customWidth="1"/>
    <col min="5659" max="5659" width="10" style="3" bestFit="1" customWidth="1"/>
    <col min="5660" max="5891" width="9.109375" style="3"/>
    <col min="5892" max="5892" width="2.109375" style="3" customWidth="1"/>
    <col min="5893" max="5893" width="11.6640625" style="3" customWidth="1"/>
    <col min="5894" max="5894" width="3.88671875" style="3" customWidth="1"/>
    <col min="5895" max="5895" width="8.88671875" style="3" customWidth="1"/>
    <col min="5896" max="5896" width="3.6640625" style="3" customWidth="1"/>
    <col min="5897" max="5897" width="8.88671875" style="3" customWidth="1"/>
    <col min="5898" max="5898" width="8.109375" style="3" customWidth="1"/>
    <col min="5899" max="5899" width="7.44140625" style="3" customWidth="1"/>
    <col min="5900" max="5900" width="9" style="3" customWidth="1"/>
    <col min="5901" max="5901" width="8" style="3" customWidth="1"/>
    <col min="5902" max="5902" width="8.109375" style="3" customWidth="1"/>
    <col min="5903" max="5903" width="7.5546875" style="3" customWidth="1"/>
    <col min="5904" max="5904" width="6.6640625" style="3" customWidth="1"/>
    <col min="5905" max="5905" width="8" style="3" customWidth="1"/>
    <col min="5906" max="5906" width="8.33203125" style="3" customWidth="1"/>
    <col min="5907" max="5907" width="7.109375" style="3" customWidth="1"/>
    <col min="5908" max="5908" width="6.6640625" style="3" customWidth="1"/>
    <col min="5909" max="5909" width="7.6640625" style="3" customWidth="1"/>
    <col min="5910" max="5910" width="7.109375" style="3" customWidth="1"/>
    <col min="5911" max="5911" width="8.33203125" style="3" customWidth="1"/>
    <col min="5912" max="5912" width="2.33203125" style="3" customWidth="1"/>
    <col min="5913" max="5913" width="15.6640625" style="3" customWidth="1"/>
    <col min="5914" max="5914" width="13.6640625" style="3" customWidth="1"/>
    <col min="5915" max="5915" width="10" style="3" bestFit="1" customWidth="1"/>
    <col min="5916" max="6147" width="9.109375" style="3"/>
    <col min="6148" max="6148" width="2.109375" style="3" customWidth="1"/>
    <col min="6149" max="6149" width="11.6640625" style="3" customWidth="1"/>
    <col min="6150" max="6150" width="3.88671875" style="3" customWidth="1"/>
    <col min="6151" max="6151" width="8.88671875" style="3" customWidth="1"/>
    <col min="6152" max="6152" width="3.6640625" style="3" customWidth="1"/>
    <col min="6153" max="6153" width="8.88671875" style="3" customWidth="1"/>
    <col min="6154" max="6154" width="8.109375" style="3" customWidth="1"/>
    <col min="6155" max="6155" width="7.44140625" style="3" customWidth="1"/>
    <col min="6156" max="6156" width="9" style="3" customWidth="1"/>
    <col min="6157" max="6157" width="8" style="3" customWidth="1"/>
    <col min="6158" max="6158" width="8.109375" style="3" customWidth="1"/>
    <col min="6159" max="6159" width="7.5546875" style="3" customWidth="1"/>
    <col min="6160" max="6160" width="6.6640625" style="3" customWidth="1"/>
    <col min="6161" max="6161" width="8" style="3" customWidth="1"/>
    <col min="6162" max="6162" width="8.33203125" style="3" customWidth="1"/>
    <col min="6163" max="6163" width="7.109375" style="3" customWidth="1"/>
    <col min="6164" max="6164" width="6.6640625" style="3" customWidth="1"/>
    <col min="6165" max="6165" width="7.6640625" style="3" customWidth="1"/>
    <col min="6166" max="6166" width="7.109375" style="3" customWidth="1"/>
    <col min="6167" max="6167" width="8.33203125" style="3" customWidth="1"/>
    <col min="6168" max="6168" width="2.33203125" style="3" customWidth="1"/>
    <col min="6169" max="6169" width="15.6640625" style="3" customWidth="1"/>
    <col min="6170" max="6170" width="13.6640625" style="3" customWidth="1"/>
    <col min="6171" max="6171" width="10" style="3" bestFit="1" customWidth="1"/>
    <col min="6172" max="6403" width="9.109375" style="3"/>
    <col min="6404" max="6404" width="2.109375" style="3" customWidth="1"/>
    <col min="6405" max="6405" width="11.6640625" style="3" customWidth="1"/>
    <col min="6406" max="6406" width="3.88671875" style="3" customWidth="1"/>
    <col min="6407" max="6407" width="8.88671875" style="3" customWidth="1"/>
    <col min="6408" max="6408" width="3.6640625" style="3" customWidth="1"/>
    <col min="6409" max="6409" width="8.88671875" style="3" customWidth="1"/>
    <col min="6410" max="6410" width="8.109375" style="3" customWidth="1"/>
    <col min="6411" max="6411" width="7.44140625" style="3" customWidth="1"/>
    <col min="6412" max="6412" width="9" style="3" customWidth="1"/>
    <col min="6413" max="6413" width="8" style="3" customWidth="1"/>
    <col min="6414" max="6414" width="8.109375" style="3" customWidth="1"/>
    <col min="6415" max="6415" width="7.5546875" style="3" customWidth="1"/>
    <col min="6416" max="6416" width="6.6640625" style="3" customWidth="1"/>
    <col min="6417" max="6417" width="8" style="3" customWidth="1"/>
    <col min="6418" max="6418" width="8.33203125" style="3" customWidth="1"/>
    <col min="6419" max="6419" width="7.109375" style="3" customWidth="1"/>
    <col min="6420" max="6420" width="6.6640625" style="3" customWidth="1"/>
    <col min="6421" max="6421" width="7.6640625" style="3" customWidth="1"/>
    <col min="6422" max="6422" width="7.109375" style="3" customWidth="1"/>
    <col min="6423" max="6423" width="8.33203125" style="3" customWidth="1"/>
    <col min="6424" max="6424" width="2.33203125" style="3" customWidth="1"/>
    <col min="6425" max="6425" width="15.6640625" style="3" customWidth="1"/>
    <col min="6426" max="6426" width="13.6640625" style="3" customWidth="1"/>
    <col min="6427" max="6427" width="10" style="3" bestFit="1" customWidth="1"/>
    <col min="6428" max="6659" width="9.109375" style="3"/>
    <col min="6660" max="6660" width="2.109375" style="3" customWidth="1"/>
    <col min="6661" max="6661" width="11.6640625" style="3" customWidth="1"/>
    <col min="6662" max="6662" width="3.88671875" style="3" customWidth="1"/>
    <col min="6663" max="6663" width="8.88671875" style="3" customWidth="1"/>
    <col min="6664" max="6664" width="3.6640625" style="3" customWidth="1"/>
    <col min="6665" max="6665" width="8.88671875" style="3" customWidth="1"/>
    <col min="6666" max="6666" width="8.109375" style="3" customWidth="1"/>
    <col min="6667" max="6667" width="7.44140625" style="3" customWidth="1"/>
    <col min="6668" max="6668" width="9" style="3" customWidth="1"/>
    <col min="6669" max="6669" width="8" style="3" customWidth="1"/>
    <col min="6670" max="6670" width="8.109375" style="3" customWidth="1"/>
    <col min="6671" max="6671" width="7.5546875" style="3" customWidth="1"/>
    <col min="6672" max="6672" width="6.6640625" style="3" customWidth="1"/>
    <col min="6673" max="6673" width="8" style="3" customWidth="1"/>
    <col min="6674" max="6674" width="8.33203125" style="3" customWidth="1"/>
    <col min="6675" max="6675" width="7.109375" style="3" customWidth="1"/>
    <col min="6676" max="6676" width="6.6640625" style="3" customWidth="1"/>
    <col min="6677" max="6677" width="7.6640625" style="3" customWidth="1"/>
    <col min="6678" max="6678" width="7.109375" style="3" customWidth="1"/>
    <col min="6679" max="6679" width="8.33203125" style="3" customWidth="1"/>
    <col min="6680" max="6680" width="2.33203125" style="3" customWidth="1"/>
    <col min="6681" max="6681" width="15.6640625" style="3" customWidth="1"/>
    <col min="6682" max="6682" width="13.6640625" style="3" customWidth="1"/>
    <col min="6683" max="6683" width="10" style="3" bestFit="1" customWidth="1"/>
    <col min="6684" max="6915" width="9.109375" style="3"/>
    <col min="6916" max="6916" width="2.109375" style="3" customWidth="1"/>
    <col min="6917" max="6917" width="11.6640625" style="3" customWidth="1"/>
    <col min="6918" max="6918" width="3.88671875" style="3" customWidth="1"/>
    <col min="6919" max="6919" width="8.88671875" style="3" customWidth="1"/>
    <col min="6920" max="6920" width="3.6640625" style="3" customWidth="1"/>
    <col min="6921" max="6921" width="8.88671875" style="3" customWidth="1"/>
    <col min="6922" max="6922" width="8.109375" style="3" customWidth="1"/>
    <col min="6923" max="6923" width="7.44140625" style="3" customWidth="1"/>
    <col min="6924" max="6924" width="9" style="3" customWidth="1"/>
    <col min="6925" max="6925" width="8" style="3" customWidth="1"/>
    <col min="6926" max="6926" width="8.109375" style="3" customWidth="1"/>
    <col min="6927" max="6927" width="7.5546875" style="3" customWidth="1"/>
    <col min="6928" max="6928" width="6.6640625" style="3" customWidth="1"/>
    <col min="6929" max="6929" width="8" style="3" customWidth="1"/>
    <col min="6930" max="6930" width="8.33203125" style="3" customWidth="1"/>
    <col min="6931" max="6931" width="7.109375" style="3" customWidth="1"/>
    <col min="6932" max="6932" width="6.6640625" style="3" customWidth="1"/>
    <col min="6933" max="6933" width="7.6640625" style="3" customWidth="1"/>
    <col min="6934" max="6934" width="7.109375" style="3" customWidth="1"/>
    <col min="6935" max="6935" width="8.33203125" style="3" customWidth="1"/>
    <col min="6936" max="6936" width="2.33203125" style="3" customWidth="1"/>
    <col min="6937" max="6937" width="15.6640625" style="3" customWidth="1"/>
    <col min="6938" max="6938" width="13.6640625" style="3" customWidth="1"/>
    <col min="6939" max="6939" width="10" style="3" bestFit="1" customWidth="1"/>
    <col min="6940" max="7171" width="9.109375" style="3"/>
    <col min="7172" max="7172" width="2.109375" style="3" customWidth="1"/>
    <col min="7173" max="7173" width="11.6640625" style="3" customWidth="1"/>
    <col min="7174" max="7174" width="3.88671875" style="3" customWidth="1"/>
    <col min="7175" max="7175" width="8.88671875" style="3" customWidth="1"/>
    <col min="7176" max="7176" width="3.6640625" style="3" customWidth="1"/>
    <col min="7177" max="7177" width="8.88671875" style="3" customWidth="1"/>
    <col min="7178" max="7178" width="8.109375" style="3" customWidth="1"/>
    <col min="7179" max="7179" width="7.44140625" style="3" customWidth="1"/>
    <col min="7180" max="7180" width="9" style="3" customWidth="1"/>
    <col min="7181" max="7181" width="8" style="3" customWidth="1"/>
    <col min="7182" max="7182" width="8.109375" style="3" customWidth="1"/>
    <col min="7183" max="7183" width="7.5546875" style="3" customWidth="1"/>
    <col min="7184" max="7184" width="6.6640625" style="3" customWidth="1"/>
    <col min="7185" max="7185" width="8" style="3" customWidth="1"/>
    <col min="7186" max="7186" width="8.33203125" style="3" customWidth="1"/>
    <col min="7187" max="7187" width="7.109375" style="3" customWidth="1"/>
    <col min="7188" max="7188" width="6.6640625" style="3" customWidth="1"/>
    <col min="7189" max="7189" width="7.6640625" style="3" customWidth="1"/>
    <col min="7190" max="7190" width="7.109375" style="3" customWidth="1"/>
    <col min="7191" max="7191" width="8.33203125" style="3" customWidth="1"/>
    <col min="7192" max="7192" width="2.33203125" style="3" customWidth="1"/>
    <col min="7193" max="7193" width="15.6640625" style="3" customWidth="1"/>
    <col min="7194" max="7194" width="13.6640625" style="3" customWidth="1"/>
    <col min="7195" max="7195" width="10" style="3" bestFit="1" customWidth="1"/>
    <col min="7196" max="7427" width="9.109375" style="3"/>
    <col min="7428" max="7428" width="2.109375" style="3" customWidth="1"/>
    <col min="7429" max="7429" width="11.6640625" style="3" customWidth="1"/>
    <col min="7430" max="7430" width="3.88671875" style="3" customWidth="1"/>
    <col min="7431" max="7431" width="8.88671875" style="3" customWidth="1"/>
    <col min="7432" max="7432" width="3.6640625" style="3" customWidth="1"/>
    <col min="7433" max="7433" width="8.88671875" style="3" customWidth="1"/>
    <col min="7434" max="7434" width="8.109375" style="3" customWidth="1"/>
    <col min="7435" max="7435" width="7.44140625" style="3" customWidth="1"/>
    <col min="7436" max="7436" width="9" style="3" customWidth="1"/>
    <col min="7437" max="7437" width="8" style="3" customWidth="1"/>
    <col min="7438" max="7438" width="8.109375" style="3" customWidth="1"/>
    <col min="7439" max="7439" width="7.5546875" style="3" customWidth="1"/>
    <col min="7440" max="7440" width="6.6640625" style="3" customWidth="1"/>
    <col min="7441" max="7441" width="8" style="3" customWidth="1"/>
    <col min="7442" max="7442" width="8.33203125" style="3" customWidth="1"/>
    <col min="7443" max="7443" width="7.109375" style="3" customWidth="1"/>
    <col min="7444" max="7444" width="6.6640625" style="3" customWidth="1"/>
    <col min="7445" max="7445" width="7.6640625" style="3" customWidth="1"/>
    <col min="7446" max="7446" width="7.109375" style="3" customWidth="1"/>
    <col min="7447" max="7447" width="8.33203125" style="3" customWidth="1"/>
    <col min="7448" max="7448" width="2.33203125" style="3" customWidth="1"/>
    <col min="7449" max="7449" width="15.6640625" style="3" customWidth="1"/>
    <col min="7450" max="7450" width="13.6640625" style="3" customWidth="1"/>
    <col min="7451" max="7451" width="10" style="3" bestFit="1" customWidth="1"/>
    <col min="7452" max="7683" width="9.109375" style="3"/>
    <col min="7684" max="7684" width="2.109375" style="3" customWidth="1"/>
    <col min="7685" max="7685" width="11.6640625" style="3" customWidth="1"/>
    <col min="7686" max="7686" width="3.88671875" style="3" customWidth="1"/>
    <col min="7687" max="7687" width="8.88671875" style="3" customWidth="1"/>
    <col min="7688" max="7688" width="3.6640625" style="3" customWidth="1"/>
    <col min="7689" max="7689" width="8.88671875" style="3" customWidth="1"/>
    <col min="7690" max="7690" width="8.109375" style="3" customWidth="1"/>
    <col min="7691" max="7691" width="7.44140625" style="3" customWidth="1"/>
    <col min="7692" max="7692" width="9" style="3" customWidth="1"/>
    <col min="7693" max="7693" width="8" style="3" customWidth="1"/>
    <col min="7694" max="7694" width="8.109375" style="3" customWidth="1"/>
    <col min="7695" max="7695" width="7.5546875" style="3" customWidth="1"/>
    <col min="7696" max="7696" width="6.6640625" style="3" customWidth="1"/>
    <col min="7697" max="7697" width="8" style="3" customWidth="1"/>
    <col min="7698" max="7698" width="8.33203125" style="3" customWidth="1"/>
    <col min="7699" max="7699" width="7.109375" style="3" customWidth="1"/>
    <col min="7700" max="7700" width="6.6640625" style="3" customWidth="1"/>
    <col min="7701" max="7701" width="7.6640625" style="3" customWidth="1"/>
    <col min="7702" max="7702" width="7.109375" style="3" customWidth="1"/>
    <col min="7703" max="7703" width="8.33203125" style="3" customWidth="1"/>
    <col min="7704" max="7704" width="2.33203125" style="3" customWidth="1"/>
    <col min="7705" max="7705" width="15.6640625" style="3" customWidth="1"/>
    <col min="7706" max="7706" width="13.6640625" style="3" customWidth="1"/>
    <col min="7707" max="7707" width="10" style="3" bestFit="1" customWidth="1"/>
    <col min="7708" max="7939" width="9.109375" style="3"/>
    <col min="7940" max="7940" width="2.109375" style="3" customWidth="1"/>
    <col min="7941" max="7941" width="11.6640625" style="3" customWidth="1"/>
    <col min="7942" max="7942" width="3.88671875" style="3" customWidth="1"/>
    <col min="7943" max="7943" width="8.88671875" style="3" customWidth="1"/>
    <col min="7944" max="7944" width="3.6640625" style="3" customWidth="1"/>
    <col min="7945" max="7945" width="8.88671875" style="3" customWidth="1"/>
    <col min="7946" max="7946" width="8.109375" style="3" customWidth="1"/>
    <col min="7947" max="7947" width="7.44140625" style="3" customWidth="1"/>
    <col min="7948" max="7948" width="9" style="3" customWidth="1"/>
    <col min="7949" max="7949" width="8" style="3" customWidth="1"/>
    <col min="7950" max="7950" width="8.109375" style="3" customWidth="1"/>
    <col min="7951" max="7951" width="7.5546875" style="3" customWidth="1"/>
    <col min="7952" max="7952" width="6.6640625" style="3" customWidth="1"/>
    <col min="7953" max="7953" width="8" style="3" customWidth="1"/>
    <col min="7954" max="7954" width="8.33203125" style="3" customWidth="1"/>
    <col min="7955" max="7955" width="7.109375" style="3" customWidth="1"/>
    <col min="7956" max="7956" width="6.6640625" style="3" customWidth="1"/>
    <col min="7957" max="7957" width="7.6640625" style="3" customWidth="1"/>
    <col min="7958" max="7958" width="7.109375" style="3" customWidth="1"/>
    <col min="7959" max="7959" width="8.33203125" style="3" customWidth="1"/>
    <col min="7960" max="7960" width="2.33203125" style="3" customWidth="1"/>
    <col min="7961" max="7961" width="15.6640625" style="3" customWidth="1"/>
    <col min="7962" max="7962" width="13.6640625" style="3" customWidth="1"/>
    <col min="7963" max="7963" width="10" style="3" bestFit="1" customWidth="1"/>
    <col min="7964" max="8195" width="9.109375" style="3"/>
    <col min="8196" max="8196" width="2.109375" style="3" customWidth="1"/>
    <col min="8197" max="8197" width="11.6640625" style="3" customWidth="1"/>
    <col min="8198" max="8198" width="3.88671875" style="3" customWidth="1"/>
    <col min="8199" max="8199" width="8.88671875" style="3" customWidth="1"/>
    <col min="8200" max="8200" width="3.6640625" style="3" customWidth="1"/>
    <col min="8201" max="8201" width="8.88671875" style="3" customWidth="1"/>
    <col min="8202" max="8202" width="8.109375" style="3" customWidth="1"/>
    <col min="8203" max="8203" width="7.44140625" style="3" customWidth="1"/>
    <col min="8204" max="8204" width="9" style="3" customWidth="1"/>
    <col min="8205" max="8205" width="8" style="3" customWidth="1"/>
    <col min="8206" max="8206" width="8.109375" style="3" customWidth="1"/>
    <col min="8207" max="8207" width="7.5546875" style="3" customWidth="1"/>
    <col min="8208" max="8208" width="6.6640625" style="3" customWidth="1"/>
    <col min="8209" max="8209" width="8" style="3" customWidth="1"/>
    <col min="8210" max="8210" width="8.33203125" style="3" customWidth="1"/>
    <col min="8211" max="8211" width="7.109375" style="3" customWidth="1"/>
    <col min="8212" max="8212" width="6.6640625" style="3" customWidth="1"/>
    <col min="8213" max="8213" width="7.6640625" style="3" customWidth="1"/>
    <col min="8214" max="8214" width="7.109375" style="3" customWidth="1"/>
    <col min="8215" max="8215" width="8.33203125" style="3" customWidth="1"/>
    <col min="8216" max="8216" width="2.33203125" style="3" customWidth="1"/>
    <col min="8217" max="8217" width="15.6640625" style="3" customWidth="1"/>
    <col min="8218" max="8218" width="13.6640625" style="3" customWidth="1"/>
    <col min="8219" max="8219" width="10" style="3" bestFit="1" customWidth="1"/>
    <col min="8220" max="8451" width="9.109375" style="3"/>
    <col min="8452" max="8452" width="2.109375" style="3" customWidth="1"/>
    <col min="8453" max="8453" width="11.6640625" style="3" customWidth="1"/>
    <col min="8454" max="8454" width="3.88671875" style="3" customWidth="1"/>
    <col min="8455" max="8455" width="8.88671875" style="3" customWidth="1"/>
    <col min="8456" max="8456" width="3.6640625" style="3" customWidth="1"/>
    <col min="8457" max="8457" width="8.88671875" style="3" customWidth="1"/>
    <col min="8458" max="8458" width="8.109375" style="3" customWidth="1"/>
    <col min="8459" max="8459" width="7.44140625" style="3" customWidth="1"/>
    <col min="8460" max="8460" width="9" style="3" customWidth="1"/>
    <col min="8461" max="8461" width="8" style="3" customWidth="1"/>
    <col min="8462" max="8462" width="8.109375" style="3" customWidth="1"/>
    <col min="8463" max="8463" width="7.5546875" style="3" customWidth="1"/>
    <col min="8464" max="8464" width="6.6640625" style="3" customWidth="1"/>
    <col min="8465" max="8465" width="8" style="3" customWidth="1"/>
    <col min="8466" max="8466" width="8.33203125" style="3" customWidth="1"/>
    <col min="8467" max="8467" width="7.109375" style="3" customWidth="1"/>
    <col min="8468" max="8468" width="6.6640625" style="3" customWidth="1"/>
    <col min="8469" max="8469" width="7.6640625" style="3" customWidth="1"/>
    <col min="8470" max="8470" width="7.109375" style="3" customWidth="1"/>
    <col min="8471" max="8471" width="8.33203125" style="3" customWidth="1"/>
    <col min="8472" max="8472" width="2.33203125" style="3" customWidth="1"/>
    <col min="8473" max="8473" width="15.6640625" style="3" customWidth="1"/>
    <col min="8474" max="8474" width="13.6640625" style="3" customWidth="1"/>
    <col min="8475" max="8475" width="10" style="3" bestFit="1" customWidth="1"/>
    <col min="8476" max="8707" width="9.109375" style="3"/>
    <col min="8708" max="8708" width="2.109375" style="3" customWidth="1"/>
    <col min="8709" max="8709" width="11.6640625" style="3" customWidth="1"/>
    <col min="8710" max="8710" width="3.88671875" style="3" customWidth="1"/>
    <col min="8711" max="8711" width="8.88671875" style="3" customWidth="1"/>
    <col min="8712" max="8712" width="3.6640625" style="3" customWidth="1"/>
    <col min="8713" max="8713" width="8.88671875" style="3" customWidth="1"/>
    <col min="8714" max="8714" width="8.109375" style="3" customWidth="1"/>
    <col min="8715" max="8715" width="7.44140625" style="3" customWidth="1"/>
    <col min="8716" max="8716" width="9" style="3" customWidth="1"/>
    <col min="8717" max="8717" width="8" style="3" customWidth="1"/>
    <col min="8718" max="8718" width="8.109375" style="3" customWidth="1"/>
    <col min="8719" max="8719" width="7.5546875" style="3" customWidth="1"/>
    <col min="8720" max="8720" width="6.6640625" style="3" customWidth="1"/>
    <col min="8721" max="8721" width="8" style="3" customWidth="1"/>
    <col min="8722" max="8722" width="8.33203125" style="3" customWidth="1"/>
    <col min="8723" max="8723" width="7.109375" style="3" customWidth="1"/>
    <col min="8724" max="8724" width="6.6640625" style="3" customWidth="1"/>
    <col min="8725" max="8725" width="7.6640625" style="3" customWidth="1"/>
    <col min="8726" max="8726" width="7.109375" style="3" customWidth="1"/>
    <col min="8727" max="8727" width="8.33203125" style="3" customWidth="1"/>
    <col min="8728" max="8728" width="2.33203125" style="3" customWidth="1"/>
    <col min="8729" max="8729" width="15.6640625" style="3" customWidth="1"/>
    <col min="8730" max="8730" width="13.6640625" style="3" customWidth="1"/>
    <col min="8731" max="8731" width="10" style="3" bestFit="1" customWidth="1"/>
    <col min="8732" max="8963" width="9.109375" style="3"/>
    <col min="8964" max="8964" width="2.109375" style="3" customWidth="1"/>
    <col min="8965" max="8965" width="11.6640625" style="3" customWidth="1"/>
    <col min="8966" max="8966" width="3.88671875" style="3" customWidth="1"/>
    <col min="8967" max="8967" width="8.88671875" style="3" customWidth="1"/>
    <col min="8968" max="8968" width="3.6640625" style="3" customWidth="1"/>
    <col min="8969" max="8969" width="8.88671875" style="3" customWidth="1"/>
    <col min="8970" max="8970" width="8.109375" style="3" customWidth="1"/>
    <col min="8971" max="8971" width="7.44140625" style="3" customWidth="1"/>
    <col min="8972" max="8972" width="9" style="3" customWidth="1"/>
    <col min="8973" max="8973" width="8" style="3" customWidth="1"/>
    <col min="8974" max="8974" width="8.109375" style="3" customWidth="1"/>
    <col min="8975" max="8975" width="7.5546875" style="3" customWidth="1"/>
    <col min="8976" max="8976" width="6.6640625" style="3" customWidth="1"/>
    <col min="8977" max="8977" width="8" style="3" customWidth="1"/>
    <col min="8978" max="8978" width="8.33203125" style="3" customWidth="1"/>
    <col min="8979" max="8979" width="7.109375" style="3" customWidth="1"/>
    <col min="8980" max="8980" width="6.6640625" style="3" customWidth="1"/>
    <col min="8981" max="8981" width="7.6640625" style="3" customWidth="1"/>
    <col min="8982" max="8982" width="7.109375" style="3" customWidth="1"/>
    <col min="8983" max="8983" width="8.33203125" style="3" customWidth="1"/>
    <col min="8984" max="8984" width="2.33203125" style="3" customWidth="1"/>
    <col min="8985" max="8985" width="15.6640625" style="3" customWidth="1"/>
    <col min="8986" max="8986" width="13.6640625" style="3" customWidth="1"/>
    <col min="8987" max="8987" width="10" style="3" bestFit="1" customWidth="1"/>
    <col min="8988" max="9219" width="9.109375" style="3"/>
    <col min="9220" max="9220" width="2.109375" style="3" customWidth="1"/>
    <col min="9221" max="9221" width="11.6640625" style="3" customWidth="1"/>
    <col min="9222" max="9222" width="3.88671875" style="3" customWidth="1"/>
    <col min="9223" max="9223" width="8.88671875" style="3" customWidth="1"/>
    <col min="9224" max="9224" width="3.6640625" style="3" customWidth="1"/>
    <col min="9225" max="9225" width="8.88671875" style="3" customWidth="1"/>
    <col min="9226" max="9226" width="8.109375" style="3" customWidth="1"/>
    <col min="9227" max="9227" width="7.44140625" style="3" customWidth="1"/>
    <col min="9228" max="9228" width="9" style="3" customWidth="1"/>
    <col min="9229" max="9229" width="8" style="3" customWidth="1"/>
    <col min="9230" max="9230" width="8.109375" style="3" customWidth="1"/>
    <col min="9231" max="9231" width="7.5546875" style="3" customWidth="1"/>
    <col min="9232" max="9232" width="6.6640625" style="3" customWidth="1"/>
    <col min="9233" max="9233" width="8" style="3" customWidth="1"/>
    <col min="9234" max="9234" width="8.33203125" style="3" customWidth="1"/>
    <col min="9235" max="9235" width="7.109375" style="3" customWidth="1"/>
    <col min="9236" max="9236" width="6.6640625" style="3" customWidth="1"/>
    <col min="9237" max="9237" width="7.6640625" style="3" customWidth="1"/>
    <col min="9238" max="9238" width="7.109375" style="3" customWidth="1"/>
    <col min="9239" max="9239" width="8.33203125" style="3" customWidth="1"/>
    <col min="9240" max="9240" width="2.33203125" style="3" customWidth="1"/>
    <col min="9241" max="9241" width="15.6640625" style="3" customWidth="1"/>
    <col min="9242" max="9242" width="13.6640625" style="3" customWidth="1"/>
    <col min="9243" max="9243" width="10" style="3" bestFit="1" customWidth="1"/>
    <col min="9244" max="9475" width="9.109375" style="3"/>
    <col min="9476" max="9476" width="2.109375" style="3" customWidth="1"/>
    <col min="9477" max="9477" width="11.6640625" style="3" customWidth="1"/>
    <col min="9478" max="9478" width="3.88671875" style="3" customWidth="1"/>
    <col min="9479" max="9479" width="8.88671875" style="3" customWidth="1"/>
    <col min="9480" max="9480" width="3.6640625" style="3" customWidth="1"/>
    <col min="9481" max="9481" width="8.88671875" style="3" customWidth="1"/>
    <col min="9482" max="9482" width="8.109375" style="3" customWidth="1"/>
    <col min="9483" max="9483" width="7.44140625" style="3" customWidth="1"/>
    <col min="9484" max="9484" width="9" style="3" customWidth="1"/>
    <col min="9485" max="9485" width="8" style="3" customWidth="1"/>
    <col min="9486" max="9486" width="8.109375" style="3" customWidth="1"/>
    <col min="9487" max="9487" width="7.5546875" style="3" customWidth="1"/>
    <col min="9488" max="9488" width="6.6640625" style="3" customWidth="1"/>
    <col min="9489" max="9489" width="8" style="3" customWidth="1"/>
    <col min="9490" max="9490" width="8.33203125" style="3" customWidth="1"/>
    <col min="9491" max="9491" width="7.109375" style="3" customWidth="1"/>
    <col min="9492" max="9492" width="6.6640625" style="3" customWidth="1"/>
    <col min="9493" max="9493" width="7.6640625" style="3" customWidth="1"/>
    <col min="9494" max="9494" width="7.109375" style="3" customWidth="1"/>
    <col min="9495" max="9495" width="8.33203125" style="3" customWidth="1"/>
    <col min="9496" max="9496" width="2.33203125" style="3" customWidth="1"/>
    <col min="9497" max="9497" width="15.6640625" style="3" customWidth="1"/>
    <col min="9498" max="9498" width="13.6640625" style="3" customWidth="1"/>
    <col min="9499" max="9499" width="10" style="3" bestFit="1" customWidth="1"/>
    <col min="9500" max="9731" width="9.109375" style="3"/>
    <col min="9732" max="9732" width="2.109375" style="3" customWidth="1"/>
    <col min="9733" max="9733" width="11.6640625" style="3" customWidth="1"/>
    <col min="9734" max="9734" width="3.88671875" style="3" customWidth="1"/>
    <col min="9735" max="9735" width="8.88671875" style="3" customWidth="1"/>
    <col min="9736" max="9736" width="3.6640625" style="3" customWidth="1"/>
    <col min="9737" max="9737" width="8.88671875" style="3" customWidth="1"/>
    <col min="9738" max="9738" width="8.109375" style="3" customWidth="1"/>
    <col min="9739" max="9739" width="7.44140625" style="3" customWidth="1"/>
    <col min="9740" max="9740" width="9" style="3" customWidth="1"/>
    <col min="9741" max="9741" width="8" style="3" customWidth="1"/>
    <col min="9742" max="9742" width="8.109375" style="3" customWidth="1"/>
    <col min="9743" max="9743" width="7.5546875" style="3" customWidth="1"/>
    <col min="9744" max="9744" width="6.6640625" style="3" customWidth="1"/>
    <col min="9745" max="9745" width="8" style="3" customWidth="1"/>
    <col min="9746" max="9746" width="8.33203125" style="3" customWidth="1"/>
    <col min="9747" max="9747" width="7.109375" style="3" customWidth="1"/>
    <col min="9748" max="9748" width="6.6640625" style="3" customWidth="1"/>
    <col min="9749" max="9749" width="7.6640625" style="3" customWidth="1"/>
    <col min="9750" max="9750" width="7.109375" style="3" customWidth="1"/>
    <col min="9751" max="9751" width="8.33203125" style="3" customWidth="1"/>
    <col min="9752" max="9752" width="2.33203125" style="3" customWidth="1"/>
    <col min="9753" max="9753" width="15.6640625" style="3" customWidth="1"/>
    <col min="9754" max="9754" width="13.6640625" style="3" customWidth="1"/>
    <col min="9755" max="9755" width="10" style="3" bestFit="1" customWidth="1"/>
    <col min="9756" max="9987" width="9.109375" style="3"/>
    <col min="9988" max="9988" width="2.109375" style="3" customWidth="1"/>
    <col min="9989" max="9989" width="11.6640625" style="3" customWidth="1"/>
    <col min="9990" max="9990" width="3.88671875" style="3" customWidth="1"/>
    <col min="9991" max="9991" width="8.88671875" style="3" customWidth="1"/>
    <col min="9992" max="9992" width="3.6640625" style="3" customWidth="1"/>
    <col min="9993" max="9993" width="8.88671875" style="3" customWidth="1"/>
    <col min="9994" max="9994" width="8.109375" style="3" customWidth="1"/>
    <col min="9995" max="9995" width="7.44140625" style="3" customWidth="1"/>
    <col min="9996" max="9996" width="9" style="3" customWidth="1"/>
    <col min="9997" max="9997" width="8" style="3" customWidth="1"/>
    <col min="9998" max="9998" width="8.109375" style="3" customWidth="1"/>
    <col min="9999" max="9999" width="7.5546875" style="3" customWidth="1"/>
    <col min="10000" max="10000" width="6.6640625" style="3" customWidth="1"/>
    <col min="10001" max="10001" width="8" style="3" customWidth="1"/>
    <col min="10002" max="10002" width="8.33203125" style="3" customWidth="1"/>
    <col min="10003" max="10003" width="7.109375" style="3" customWidth="1"/>
    <col min="10004" max="10004" width="6.6640625" style="3" customWidth="1"/>
    <col min="10005" max="10005" width="7.6640625" style="3" customWidth="1"/>
    <col min="10006" max="10006" width="7.109375" style="3" customWidth="1"/>
    <col min="10007" max="10007" width="8.33203125" style="3" customWidth="1"/>
    <col min="10008" max="10008" width="2.33203125" style="3" customWidth="1"/>
    <col min="10009" max="10009" width="15.6640625" style="3" customWidth="1"/>
    <col min="10010" max="10010" width="13.6640625" style="3" customWidth="1"/>
    <col min="10011" max="10011" width="10" style="3" bestFit="1" customWidth="1"/>
    <col min="10012" max="10243" width="9.109375" style="3"/>
    <col min="10244" max="10244" width="2.109375" style="3" customWidth="1"/>
    <col min="10245" max="10245" width="11.6640625" style="3" customWidth="1"/>
    <col min="10246" max="10246" width="3.88671875" style="3" customWidth="1"/>
    <col min="10247" max="10247" width="8.88671875" style="3" customWidth="1"/>
    <col min="10248" max="10248" width="3.6640625" style="3" customWidth="1"/>
    <col min="10249" max="10249" width="8.88671875" style="3" customWidth="1"/>
    <col min="10250" max="10250" width="8.109375" style="3" customWidth="1"/>
    <col min="10251" max="10251" width="7.44140625" style="3" customWidth="1"/>
    <col min="10252" max="10252" width="9" style="3" customWidth="1"/>
    <col min="10253" max="10253" width="8" style="3" customWidth="1"/>
    <col min="10254" max="10254" width="8.109375" style="3" customWidth="1"/>
    <col min="10255" max="10255" width="7.5546875" style="3" customWidth="1"/>
    <col min="10256" max="10256" width="6.6640625" style="3" customWidth="1"/>
    <col min="10257" max="10257" width="8" style="3" customWidth="1"/>
    <col min="10258" max="10258" width="8.33203125" style="3" customWidth="1"/>
    <col min="10259" max="10259" width="7.109375" style="3" customWidth="1"/>
    <col min="10260" max="10260" width="6.6640625" style="3" customWidth="1"/>
    <col min="10261" max="10261" width="7.6640625" style="3" customWidth="1"/>
    <col min="10262" max="10262" width="7.109375" style="3" customWidth="1"/>
    <col min="10263" max="10263" width="8.33203125" style="3" customWidth="1"/>
    <col min="10264" max="10264" width="2.33203125" style="3" customWidth="1"/>
    <col min="10265" max="10265" width="15.6640625" style="3" customWidth="1"/>
    <col min="10266" max="10266" width="13.6640625" style="3" customWidth="1"/>
    <col min="10267" max="10267" width="10" style="3" bestFit="1" customWidth="1"/>
    <col min="10268" max="10499" width="9.109375" style="3"/>
    <col min="10500" max="10500" width="2.109375" style="3" customWidth="1"/>
    <col min="10501" max="10501" width="11.6640625" style="3" customWidth="1"/>
    <col min="10502" max="10502" width="3.88671875" style="3" customWidth="1"/>
    <col min="10503" max="10503" width="8.88671875" style="3" customWidth="1"/>
    <col min="10504" max="10504" width="3.6640625" style="3" customWidth="1"/>
    <col min="10505" max="10505" width="8.88671875" style="3" customWidth="1"/>
    <col min="10506" max="10506" width="8.109375" style="3" customWidth="1"/>
    <col min="10507" max="10507" width="7.44140625" style="3" customWidth="1"/>
    <col min="10508" max="10508" width="9" style="3" customWidth="1"/>
    <col min="10509" max="10509" width="8" style="3" customWidth="1"/>
    <col min="10510" max="10510" width="8.109375" style="3" customWidth="1"/>
    <col min="10511" max="10511" width="7.5546875" style="3" customWidth="1"/>
    <col min="10512" max="10512" width="6.6640625" style="3" customWidth="1"/>
    <col min="10513" max="10513" width="8" style="3" customWidth="1"/>
    <col min="10514" max="10514" width="8.33203125" style="3" customWidth="1"/>
    <col min="10515" max="10515" width="7.109375" style="3" customWidth="1"/>
    <col min="10516" max="10516" width="6.6640625" style="3" customWidth="1"/>
    <col min="10517" max="10517" width="7.6640625" style="3" customWidth="1"/>
    <col min="10518" max="10518" width="7.109375" style="3" customWidth="1"/>
    <col min="10519" max="10519" width="8.33203125" style="3" customWidth="1"/>
    <col min="10520" max="10520" width="2.33203125" style="3" customWidth="1"/>
    <col min="10521" max="10521" width="15.6640625" style="3" customWidth="1"/>
    <col min="10522" max="10522" width="13.6640625" style="3" customWidth="1"/>
    <col min="10523" max="10523" width="10" style="3" bestFit="1" customWidth="1"/>
    <col min="10524" max="10755" width="9.109375" style="3"/>
    <col min="10756" max="10756" width="2.109375" style="3" customWidth="1"/>
    <col min="10757" max="10757" width="11.6640625" style="3" customWidth="1"/>
    <col min="10758" max="10758" width="3.88671875" style="3" customWidth="1"/>
    <col min="10759" max="10759" width="8.88671875" style="3" customWidth="1"/>
    <col min="10760" max="10760" width="3.6640625" style="3" customWidth="1"/>
    <col min="10761" max="10761" width="8.88671875" style="3" customWidth="1"/>
    <col min="10762" max="10762" width="8.109375" style="3" customWidth="1"/>
    <col min="10763" max="10763" width="7.44140625" style="3" customWidth="1"/>
    <col min="10764" max="10764" width="9" style="3" customWidth="1"/>
    <col min="10765" max="10765" width="8" style="3" customWidth="1"/>
    <col min="10766" max="10766" width="8.109375" style="3" customWidth="1"/>
    <col min="10767" max="10767" width="7.5546875" style="3" customWidth="1"/>
    <col min="10768" max="10768" width="6.6640625" style="3" customWidth="1"/>
    <col min="10769" max="10769" width="8" style="3" customWidth="1"/>
    <col min="10770" max="10770" width="8.33203125" style="3" customWidth="1"/>
    <col min="10771" max="10771" width="7.109375" style="3" customWidth="1"/>
    <col min="10772" max="10772" width="6.6640625" style="3" customWidth="1"/>
    <col min="10773" max="10773" width="7.6640625" style="3" customWidth="1"/>
    <col min="10774" max="10774" width="7.109375" style="3" customWidth="1"/>
    <col min="10775" max="10775" width="8.33203125" style="3" customWidth="1"/>
    <col min="10776" max="10776" width="2.33203125" style="3" customWidth="1"/>
    <col min="10777" max="10777" width="15.6640625" style="3" customWidth="1"/>
    <col min="10778" max="10778" width="13.6640625" style="3" customWidth="1"/>
    <col min="10779" max="10779" width="10" style="3" bestFit="1" customWidth="1"/>
    <col min="10780" max="11011" width="9.109375" style="3"/>
    <col min="11012" max="11012" width="2.109375" style="3" customWidth="1"/>
    <col min="11013" max="11013" width="11.6640625" style="3" customWidth="1"/>
    <col min="11014" max="11014" width="3.88671875" style="3" customWidth="1"/>
    <col min="11015" max="11015" width="8.88671875" style="3" customWidth="1"/>
    <col min="11016" max="11016" width="3.6640625" style="3" customWidth="1"/>
    <col min="11017" max="11017" width="8.88671875" style="3" customWidth="1"/>
    <col min="11018" max="11018" width="8.109375" style="3" customWidth="1"/>
    <col min="11019" max="11019" width="7.44140625" style="3" customWidth="1"/>
    <col min="11020" max="11020" width="9" style="3" customWidth="1"/>
    <col min="11021" max="11021" width="8" style="3" customWidth="1"/>
    <col min="11022" max="11022" width="8.109375" style="3" customWidth="1"/>
    <col min="11023" max="11023" width="7.5546875" style="3" customWidth="1"/>
    <col min="11024" max="11024" width="6.6640625" style="3" customWidth="1"/>
    <col min="11025" max="11025" width="8" style="3" customWidth="1"/>
    <col min="11026" max="11026" width="8.33203125" style="3" customWidth="1"/>
    <col min="11027" max="11027" width="7.109375" style="3" customWidth="1"/>
    <col min="11028" max="11028" width="6.6640625" style="3" customWidth="1"/>
    <col min="11029" max="11029" width="7.6640625" style="3" customWidth="1"/>
    <col min="11030" max="11030" width="7.109375" style="3" customWidth="1"/>
    <col min="11031" max="11031" width="8.33203125" style="3" customWidth="1"/>
    <col min="11032" max="11032" width="2.33203125" style="3" customWidth="1"/>
    <col min="11033" max="11033" width="15.6640625" style="3" customWidth="1"/>
    <col min="11034" max="11034" width="13.6640625" style="3" customWidth="1"/>
    <col min="11035" max="11035" width="10" style="3" bestFit="1" customWidth="1"/>
    <col min="11036" max="11267" width="9.109375" style="3"/>
    <col min="11268" max="11268" width="2.109375" style="3" customWidth="1"/>
    <col min="11269" max="11269" width="11.6640625" style="3" customWidth="1"/>
    <col min="11270" max="11270" width="3.88671875" style="3" customWidth="1"/>
    <col min="11271" max="11271" width="8.88671875" style="3" customWidth="1"/>
    <col min="11272" max="11272" width="3.6640625" style="3" customWidth="1"/>
    <col min="11273" max="11273" width="8.88671875" style="3" customWidth="1"/>
    <col min="11274" max="11274" width="8.109375" style="3" customWidth="1"/>
    <col min="11275" max="11275" width="7.44140625" style="3" customWidth="1"/>
    <col min="11276" max="11276" width="9" style="3" customWidth="1"/>
    <col min="11277" max="11277" width="8" style="3" customWidth="1"/>
    <col min="11278" max="11278" width="8.109375" style="3" customWidth="1"/>
    <col min="11279" max="11279" width="7.5546875" style="3" customWidth="1"/>
    <col min="11280" max="11280" width="6.6640625" style="3" customWidth="1"/>
    <col min="11281" max="11281" width="8" style="3" customWidth="1"/>
    <col min="11282" max="11282" width="8.33203125" style="3" customWidth="1"/>
    <col min="11283" max="11283" width="7.109375" style="3" customWidth="1"/>
    <col min="11284" max="11284" width="6.6640625" style="3" customWidth="1"/>
    <col min="11285" max="11285" width="7.6640625" style="3" customWidth="1"/>
    <col min="11286" max="11286" width="7.109375" style="3" customWidth="1"/>
    <col min="11287" max="11287" width="8.33203125" style="3" customWidth="1"/>
    <col min="11288" max="11288" width="2.33203125" style="3" customWidth="1"/>
    <col min="11289" max="11289" width="15.6640625" style="3" customWidth="1"/>
    <col min="11290" max="11290" width="13.6640625" style="3" customWidth="1"/>
    <col min="11291" max="11291" width="10" style="3" bestFit="1" customWidth="1"/>
    <col min="11292" max="11523" width="9.109375" style="3"/>
    <col min="11524" max="11524" width="2.109375" style="3" customWidth="1"/>
    <col min="11525" max="11525" width="11.6640625" style="3" customWidth="1"/>
    <col min="11526" max="11526" width="3.88671875" style="3" customWidth="1"/>
    <col min="11527" max="11527" width="8.88671875" style="3" customWidth="1"/>
    <col min="11528" max="11528" width="3.6640625" style="3" customWidth="1"/>
    <col min="11529" max="11529" width="8.88671875" style="3" customWidth="1"/>
    <col min="11530" max="11530" width="8.109375" style="3" customWidth="1"/>
    <col min="11531" max="11531" width="7.44140625" style="3" customWidth="1"/>
    <col min="11532" max="11532" width="9" style="3" customWidth="1"/>
    <col min="11533" max="11533" width="8" style="3" customWidth="1"/>
    <col min="11534" max="11534" width="8.109375" style="3" customWidth="1"/>
    <col min="11535" max="11535" width="7.5546875" style="3" customWidth="1"/>
    <col min="11536" max="11536" width="6.6640625" style="3" customWidth="1"/>
    <col min="11537" max="11537" width="8" style="3" customWidth="1"/>
    <col min="11538" max="11538" width="8.33203125" style="3" customWidth="1"/>
    <col min="11539" max="11539" width="7.109375" style="3" customWidth="1"/>
    <col min="11540" max="11540" width="6.6640625" style="3" customWidth="1"/>
    <col min="11541" max="11541" width="7.6640625" style="3" customWidth="1"/>
    <col min="11542" max="11542" width="7.109375" style="3" customWidth="1"/>
    <col min="11543" max="11543" width="8.33203125" style="3" customWidth="1"/>
    <col min="11544" max="11544" width="2.33203125" style="3" customWidth="1"/>
    <col min="11545" max="11545" width="15.6640625" style="3" customWidth="1"/>
    <col min="11546" max="11546" width="13.6640625" style="3" customWidth="1"/>
    <col min="11547" max="11547" width="10" style="3" bestFit="1" customWidth="1"/>
    <col min="11548" max="11779" width="9.109375" style="3"/>
    <col min="11780" max="11780" width="2.109375" style="3" customWidth="1"/>
    <col min="11781" max="11781" width="11.6640625" style="3" customWidth="1"/>
    <col min="11782" max="11782" width="3.88671875" style="3" customWidth="1"/>
    <col min="11783" max="11783" width="8.88671875" style="3" customWidth="1"/>
    <col min="11784" max="11784" width="3.6640625" style="3" customWidth="1"/>
    <col min="11785" max="11785" width="8.88671875" style="3" customWidth="1"/>
    <col min="11786" max="11786" width="8.109375" style="3" customWidth="1"/>
    <col min="11787" max="11787" width="7.44140625" style="3" customWidth="1"/>
    <col min="11788" max="11788" width="9" style="3" customWidth="1"/>
    <col min="11789" max="11789" width="8" style="3" customWidth="1"/>
    <col min="11790" max="11790" width="8.109375" style="3" customWidth="1"/>
    <col min="11791" max="11791" width="7.5546875" style="3" customWidth="1"/>
    <col min="11792" max="11792" width="6.6640625" style="3" customWidth="1"/>
    <col min="11793" max="11793" width="8" style="3" customWidth="1"/>
    <col min="11794" max="11794" width="8.33203125" style="3" customWidth="1"/>
    <col min="11795" max="11795" width="7.109375" style="3" customWidth="1"/>
    <col min="11796" max="11796" width="6.6640625" style="3" customWidth="1"/>
    <col min="11797" max="11797" width="7.6640625" style="3" customWidth="1"/>
    <col min="11798" max="11798" width="7.109375" style="3" customWidth="1"/>
    <col min="11799" max="11799" width="8.33203125" style="3" customWidth="1"/>
    <col min="11800" max="11800" width="2.33203125" style="3" customWidth="1"/>
    <col min="11801" max="11801" width="15.6640625" style="3" customWidth="1"/>
    <col min="11802" max="11802" width="13.6640625" style="3" customWidth="1"/>
    <col min="11803" max="11803" width="10" style="3" bestFit="1" customWidth="1"/>
    <col min="11804" max="12035" width="9.109375" style="3"/>
    <col min="12036" max="12036" width="2.109375" style="3" customWidth="1"/>
    <col min="12037" max="12037" width="11.6640625" style="3" customWidth="1"/>
    <col min="12038" max="12038" width="3.88671875" style="3" customWidth="1"/>
    <col min="12039" max="12039" width="8.88671875" style="3" customWidth="1"/>
    <col min="12040" max="12040" width="3.6640625" style="3" customWidth="1"/>
    <col min="12041" max="12041" width="8.88671875" style="3" customWidth="1"/>
    <col min="12042" max="12042" width="8.109375" style="3" customWidth="1"/>
    <col min="12043" max="12043" width="7.44140625" style="3" customWidth="1"/>
    <col min="12044" max="12044" width="9" style="3" customWidth="1"/>
    <col min="12045" max="12045" width="8" style="3" customWidth="1"/>
    <col min="12046" max="12046" width="8.109375" style="3" customWidth="1"/>
    <col min="12047" max="12047" width="7.5546875" style="3" customWidth="1"/>
    <col min="12048" max="12048" width="6.6640625" style="3" customWidth="1"/>
    <col min="12049" max="12049" width="8" style="3" customWidth="1"/>
    <col min="12050" max="12050" width="8.33203125" style="3" customWidth="1"/>
    <col min="12051" max="12051" width="7.109375" style="3" customWidth="1"/>
    <col min="12052" max="12052" width="6.6640625" style="3" customWidth="1"/>
    <col min="12053" max="12053" width="7.6640625" style="3" customWidth="1"/>
    <col min="12054" max="12054" width="7.109375" style="3" customWidth="1"/>
    <col min="12055" max="12055" width="8.33203125" style="3" customWidth="1"/>
    <col min="12056" max="12056" width="2.33203125" style="3" customWidth="1"/>
    <col min="12057" max="12057" width="15.6640625" style="3" customWidth="1"/>
    <col min="12058" max="12058" width="13.6640625" style="3" customWidth="1"/>
    <col min="12059" max="12059" width="10" style="3" bestFit="1" customWidth="1"/>
    <col min="12060" max="12291" width="9.109375" style="3"/>
    <col min="12292" max="12292" width="2.109375" style="3" customWidth="1"/>
    <col min="12293" max="12293" width="11.6640625" style="3" customWidth="1"/>
    <col min="12294" max="12294" width="3.88671875" style="3" customWidth="1"/>
    <col min="12295" max="12295" width="8.88671875" style="3" customWidth="1"/>
    <col min="12296" max="12296" width="3.6640625" style="3" customWidth="1"/>
    <col min="12297" max="12297" width="8.88671875" style="3" customWidth="1"/>
    <col min="12298" max="12298" width="8.109375" style="3" customWidth="1"/>
    <col min="12299" max="12299" width="7.44140625" style="3" customWidth="1"/>
    <col min="12300" max="12300" width="9" style="3" customWidth="1"/>
    <col min="12301" max="12301" width="8" style="3" customWidth="1"/>
    <col min="12302" max="12302" width="8.109375" style="3" customWidth="1"/>
    <col min="12303" max="12303" width="7.5546875" style="3" customWidth="1"/>
    <col min="12304" max="12304" width="6.6640625" style="3" customWidth="1"/>
    <col min="12305" max="12305" width="8" style="3" customWidth="1"/>
    <col min="12306" max="12306" width="8.33203125" style="3" customWidth="1"/>
    <col min="12307" max="12307" width="7.109375" style="3" customWidth="1"/>
    <col min="12308" max="12308" width="6.6640625" style="3" customWidth="1"/>
    <col min="12309" max="12309" width="7.6640625" style="3" customWidth="1"/>
    <col min="12310" max="12310" width="7.109375" style="3" customWidth="1"/>
    <col min="12311" max="12311" width="8.33203125" style="3" customWidth="1"/>
    <col min="12312" max="12312" width="2.33203125" style="3" customWidth="1"/>
    <col min="12313" max="12313" width="15.6640625" style="3" customWidth="1"/>
    <col min="12314" max="12314" width="13.6640625" style="3" customWidth="1"/>
    <col min="12315" max="12315" width="10" style="3" bestFit="1" customWidth="1"/>
    <col min="12316" max="12547" width="9.109375" style="3"/>
    <col min="12548" max="12548" width="2.109375" style="3" customWidth="1"/>
    <col min="12549" max="12549" width="11.6640625" style="3" customWidth="1"/>
    <col min="12550" max="12550" width="3.88671875" style="3" customWidth="1"/>
    <col min="12551" max="12551" width="8.88671875" style="3" customWidth="1"/>
    <col min="12552" max="12552" width="3.6640625" style="3" customWidth="1"/>
    <col min="12553" max="12553" width="8.88671875" style="3" customWidth="1"/>
    <col min="12554" max="12554" width="8.109375" style="3" customWidth="1"/>
    <col min="12555" max="12555" width="7.44140625" style="3" customWidth="1"/>
    <col min="12556" max="12556" width="9" style="3" customWidth="1"/>
    <col min="12557" max="12557" width="8" style="3" customWidth="1"/>
    <col min="12558" max="12558" width="8.109375" style="3" customWidth="1"/>
    <col min="12559" max="12559" width="7.5546875" style="3" customWidth="1"/>
    <col min="12560" max="12560" width="6.6640625" style="3" customWidth="1"/>
    <col min="12561" max="12561" width="8" style="3" customWidth="1"/>
    <col min="12562" max="12562" width="8.33203125" style="3" customWidth="1"/>
    <col min="12563" max="12563" width="7.109375" style="3" customWidth="1"/>
    <col min="12564" max="12564" width="6.6640625" style="3" customWidth="1"/>
    <col min="12565" max="12565" width="7.6640625" style="3" customWidth="1"/>
    <col min="12566" max="12566" width="7.109375" style="3" customWidth="1"/>
    <col min="12567" max="12567" width="8.33203125" style="3" customWidth="1"/>
    <col min="12568" max="12568" width="2.33203125" style="3" customWidth="1"/>
    <col min="12569" max="12569" width="15.6640625" style="3" customWidth="1"/>
    <col min="12570" max="12570" width="13.6640625" style="3" customWidth="1"/>
    <col min="12571" max="12571" width="10" style="3" bestFit="1" customWidth="1"/>
    <col min="12572" max="12803" width="9.109375" style="3"/>
    <col min="12804" max="12804" width="2.109375" style="3" customWidth="1"/>
    <col min="12805" max="12805" width="11.6640625" style="3" customWidth="1"/>
    <col min="12806" max="12806" width="3.88671875" style="3" customWidth="1"/>
    <col min="12807" max="12807" width="8.88671875" style="3" customWidth="1"/>
    <col min="12808" max="12808" width="3.6640625" style="3" customWidth="1"/>
    <col min="12809" max="12809" width="8.88671875" style="3" customWidth="1"/>
    <col min="12810" max="12810" width="8.109375" style="3" customWidth="1"/>
    <col min="12811" max="12811" width="7.44140625" style="3" customWidth="1"/>
    <col min="12812" max="12812" width="9" style="3" customWidth="1"/>
    <col min="12813" max="12813" width="8" style="3" customWidth="1"/>
    <col min="12814" max="12814" width="8.109375" style="3" customWidth="1"/>
    <col min="12815" max="12815" width="7.5546875" style="3" customWidth="1"/>
    <col min="12816" max="12816" width="6.6640625" style="3" customWidth="1"/>
    <col min="12817" max="12817" width="8" style="3" customWidth="1"/>
    <col min="12818" max="12818" width="8.33203125" style="3" customWidth="1"/>
    <col min="12819" max="12819" width="7.109375" style="3" customWidth="1"/>
    <col min="12820" max="12820" width="6.6640625" style="3" customWidth="1"/>
    <col min="12821" max="12821" width="7.6640625" style="3" customWidth="1"/>
    <col min="12822" max="12822" width="7.109375" style="3" customWidth="1"/>
    <col min="12823" max="12823" width="8.33203125" style="3" customWidth="1"/>
    <col min="12824" max="12824" width="2.33203125" style="3" customWidth="1"/>
    <col min="12825" max="12825" width="15.6640625" style="3" customWidth="1"/>
    <col min="12826" max="12826" width="13.6640625" style="3" customWidth="1"/>
    <col min="12827" max="12827" width="10" style="3" bestFit="1" customWidth="1"/>
    <col min="12828" max="13059" width="9.109375" style="3"/>
    <col min="13060" max="13060" width="2.109375" style="3" customWidth="1"/>
    <col min="13061" max="13061" width="11.6640625" style="3" customWidth="1"/>
    <col min="13062" max="13062" width="3.88671875" style="3" customWidth="1"/>
    <col min="13063" max="13063" width="8.88671875" style="3" customWidth="1"/>
    <col min="13064" max="13064" width="3.6640625" style="3" customWidth="1"/>
    <col min="13065" max="13065" width="8.88671875" style="3" customWidth="1"/>
    <col min="13066" max="13066" width="8.109375" style="3" customWidth="1"/>
    <col min="13067" max="13067" width="7.44140625" style="3" customWidth="1"/>
    <col min="13068" max="13068" width="9" style="3" customWidth="1"/>
    <col min="13069" max="13069" width="8" style="3" customWidth="1"/>
    <col min="13070" max="13070" width="8.109375" style="3" customWidth="1"/>
    <col min="13071" max="13071" width="7.5546875" style="3" customWidth="1"/>
    <col min="13072" max="13072" width="6.6640625" style="3" customWidth="1"/>
    <col min="13073" max="13073" width="8" style="3" customWidth="1"/>
    <col min="13074" max="13074" width="8.33203125" style="3" customWidth="1"/>
    <col min="13075" max="13075" width="7.109375" style="3" customWidth="1"/>
    <col min="13076" max="13076" width="6.6640625" style="3" customWidth="1"/>
    <col min="13077" max="13077" width="7.6640625" style="3" customWidth="1"/>
    <col min="13078" max="13078" width="7.109375" style="3" customWidth="1"/>
    <col min="13079" max="13079" width="8.33203125" style="3" customWidth="1"/>
    <col min="13080" max="13080" width="2.33203125" style="3" customWidth="1"/>
    <col min="13081" max="13081" width="15.6640625" style="3" customWidth="1"/>
    <col min="13082" max="13082" width="13.6640625" style="3" customWidth="1"/>
    <col min="13083" max="13083" width="10" style="3" bestFit="1" customWidth="1"/>
    <col min="13084" max="13315" width="9.109375" style="3"/>
    <col min="13316" max="13316" width="2.109375" style="3" customWidth="1"/>
    <col min="13317" max="13317" width="11.6640625" style="3" customWidth="1"/>
    <col min="13318" max="13318" width="3.88671875" style="3" customWidth="1"/>
    <col min="13319" max="13319" width="8.88671875" style="3" customWidth="1"/>
    <col min="13320" max="13320" width="3.6640625" style="3" customWidth="1"/>
    <col min="13321" max="13321" width="8.88671875" style="3" customWidth="1"/>
    <col min="13322" max="13322" width="8.109375" style="3" customWidth="1"/>
    <col min="13323" max="13323" width="7.44140625" style="3" customWidth="1"/>
    <col min="13324" max="13324" width="9" style="3" customWidth="1"/>
    <col min="13325" max="13325" width="8" style="3" customWidth="1"/>
    <col min="13326" max="13326" width="8.109375" style="3" customWidth="1"/>
    <col min="13327" max="13327" width="7.5546875" style="3" customWidth="1"/>
    <col min="13328" max="13328" width="6.6640625" style="3" customWidth="1"/>
    <col min="13329" max="13329" width="8" style="3" customWidth="1"/>
    <col min="13330" max="13330" width="8.33203125" style="3" customWidth="1"/>
    <col min="13331" max="13331" width="7.109375" style="3" customWidth="1"/>
    <col min="13332" max="13332" width="6.6640625" style="3" customWidth="1"/>
    <col min="13333" max="13333" width="7.6640625" style="3" customWidth="1"/>
    <col min="13334" max="13334" width="7.109375" style="3" customWidth="1"/>
    <col min="13335" max="13335" width="8.33203125" style="3" customWidth="1"/>
    <col min="13336" max="13336" width="2.33203125" style="3" customWidth="1"/>
    <col min="13337" max="13337" width="15.6640625" style="3" customWidth="1"/>
    <col min="13338" max="13338" width="13.6640625" style="3" customWidth="1"/>
    <col min="13339" max="13339" width="10" style="3" bestFit="1" customWidth="1"/>
    <col min="13340" max="13571" width="9.109375" style="3"/>
    <col min="13572" max="13572" width="2.109375" style="3" customWidth="1"/>
    <col min="13573" max="13573" width="11.6640625" style="3" customWidth="1"/>
    <col min="13574" max="13574" width="3.88671875" style="3" customWidth="1"/>
    <col min="13575" max="13575" width="8.88671875" style="3" customWidth="1"/>
    <col min="13576" max="13576" width="3.6640625" style="3" customWidth="1"/>
    <col min="13577" max="13577" width="8.88671875" style="3" customWidth="1"/>
    <col min="13578" max="13578" width="8.109375" style="3" customWidth="1"/>
    <col min="13579" max="13579" width="7.44140625" style="3" customWidth="1"/>
    <col min="13580" max="13580" width="9" style="3" customWidth="1"/>
    <col min="13581" max="13581" width="8" style="3" customWidth="1"/>
    <col min="13582" max="13582" width="8.109375" style="3" customWidth="1"/>
    <col min="13583" max="13583" width="7.5546875" style="3" customWidth="1"/>
    <col min="13584" max="13584" width="6.6640625" style="3" customWidth="1"/>
    <col min="13585" max="13585" width="8" style="3" customWidth="1"/>
    <col min="13586" max="13586" width="8.33203125" style="3" customWidth="1"/>
    <col min="13587" max="13587" width="7.109375" style="3" customWidth="1"/>
    <col min="13588" max="13588" width="6.6640625" style="3" customWidth="1"/>
    <col min="13589" max="13589" width="7.6640625" style="3" customWidth="1"/>
    <col min="13590" max="13590" width="7.109375" style="3" customWidth="1"/>
    <col min="13591" max="13591" width="8.33203125" style="3" customWidth="1"/>
    <col min="13592" max="13592" width="2.33203125" style="3" customWidth="1"/>
    <col min="13593" max="13593" width="15.6640625" style="3" customWidth="1"/>
    <col min="13594" max="13594" width="13.6640625" style="3" customWidth="1"/>
    <col min="13595" max="13595" width="10" style="3" bestFit="1" customWidth="1"/>
    <col min="13596" max="13827" width="9.109375" style="3"/>
    <col min="13828" max="13828" width="2.109375" style="3" customWidth="1"/>
    <col min="13829" max="13829" width="11.6640625" style="3" customWidth="1"/>
    <col min="13830" max="13830" width="3.88671875" style="3" customWidth="1"/>
    <col min="13831" max="13831" width="8.88671875" style="3" customWidth="1"/>
    <col min="13832" max="13832" width="3.6640625" style="3" customWidth="1"/>
    <col min="13833" max="13833" width="8.88671875" style="3" customWidth="1"/>
    <col min="13834" max="13834" width="8.109375" style="3" customWidth="1"/>
    <col min="13835" max="13835" width="7.44140625" style="3" customWidth="1"/>
    <col min="13836" max="13836" width="9" style="3" customWidth="1"/>
    <col min="13837" max="13837" width="8" style="3" customWidth="1"/>
    <col min="13838" max="13838" width="8.109375" style="3" customWidth="1"/>
    <col min="13839" max="13839" width="7.5546875" style="3" customWidth="1"/>
    <col min="13840" max="13840" width="6.6640625" style="3" customWidth="1"/>
    <col min="13841" max="13841" width="8" style="3" customWidth="1"/>
    <col min="13842" max="13842" width="8.33203125" style="3" customWidth="1"/>
    <col min="13843" max="13843" width="7.109375" style="3" customWidth="1"/>
    <col min="13844" max="13844" width="6.6640625" style="3" customWidth="1"/>
    <col min="13845" max="13845" width="7.6640625" style="3" customWidth="1"/>
    <col min="13846" max="13846" width="7.109375" style="3" customWidth="1"/>
    <col min="13847" max="13847" width="8.33203125" style="3" customWidth="1"/>
    <col min="13848" max="13848" width="2.33203125" style="3" customWidth="1"/>
    <col min="13849" max="13849" width="15.6640625" style="3" customWidth="1"/>
    <col min="13850" max="13850" width="13.6640625" style="3" customWidth="1"/>
    <col min="13851" max="13851" width="10" style="3" bestFit="1" customWidth="1"/>
    <col min="13852" max="14083" width="9.109375" style="3"/>
    <col min="14084" max="14084" width="2.109375" style="3" customWidth="1"/>
    <col min="14085" max="14085" width="11.6640625" style="3" customWidth="1"/>
    <col min="14086" max="14086" width="3.88671875" style="3" customWidth="1"/>
    <col min="14087" max="14087" width="8.88671875" style="3" customWidth="1"/>
    <col min="14088" max="14088" width="3.6640625" style="3" customWidth="1"/>
    <col min="14089" max="14089" width="8.88671875" style="3" customWidth="1"/>
    <col min="14090" max="14090" width="8.109375" style="3" customWidth="1"/>
    <col min="14091" max="14091" width="7.44140625" style="3" customWidth="1"/>
    <col min="14092" max="14092" width="9" style="3" customWidth="1"/>
    <col min="14093" max="14093" width="8" style="3" customWidth="1"/>
    <col min="14094" max="14094" width="8.109375" style="3" customWidth="1"/>
    <col min="14095" max="14095" width="7.5546875" style="3" customWidth="1"/>
    <col min="14096" max="14096" width="6.6640625" style="3" customWidth="1"/>
    <col min="14097" max="14097" width="8" style="3" customWidth="1"/>
    <col min="14098" max="14098" width="8.33203125" style="3" customWidth="1"/>
    <col min="14099" max="14099" width="7.109375" style="3" customWidth="1"/>
    <col min="14100" max="14100" width="6.6640625" style="3" customWidth="1"/>
    <col min="14101" max="14101" width="7.6640625" style="3" customWidth="1"/>
    <col min="14102" max="14102" width="7.109375" style="3" customWidth="1"/>
    <col min="14103" max="14103" width="8.33203125" style="3" customWidth="1"/>
    <col min="14104" max="14104" width="2.33203125" style="3" customWidth="1"/>
    <col min="14105" max="14105" width="15.6640625" style="3" customWidth="1"/>
    <col min="14106" max="14106" width="13.6640625" style="3" customWidth="1"/>
    <col min="14107" max="14107" width="10" style="3" bestFit="1" customWidth="1"/>
    <col min="14108" max="14339" width="9.109375" style="3"/>
    <col min="14340" max="14340" width="2.109375" style="3" customWidth="1"/>
    <col min="14341" max="14341" width="11.6640625" style="3" customWidth="1"/>
    <col min="14342" max="14342" width="3.88671875" style="3" customWidth="1"/>
    <col min="14343" max="14343" width="8.88671875" style="3" customWidth="1"/>
    <col min="14344" max="14344" width="3.6640625" style="3" customWidth="1"/>
    <col min="14345" max="14345" width="8.88671875" style="3" customWidth="1"/>
    <col min="14346" max="14346" width="8.109375" style="3" customWidth="1"/>
    <col min="14347" max="14347" width="7.44140625" style="3" customWidth="1"/>
    <col min="14348" max="14348" width="9" style="3" customWidth="1"/>
    <col min="14349" max="14349" width="8" style="3" customWidth="1"/>
    <col min="14350" max="14350" width="8.109375" style="3" customWidth="1"/>
    <col min="14351" max="14351" width="7.5546875" style="3" customWidth="1"/>
    <col min="14352" max="14352" width="6.6640625" style="3" customWidth="1"/>
    <col min="14353" max="14353" width="8" style="3" customWidth="1"/>
    <col min="14354" max="14354" width="8.33203125" style="3" customWidth="1"/>
    <col min="14355" max="14355" width="7.109375" style="3" customWidth="1"/>
    <col min="14356" max="14356" width="6.6640625" style="3" customWidth="1"/>
    <col min="14357" max="14357" width="7.6640625" style="3" customWidth="1"/>
    <col min="14358" max="14358" width="7.109375" style="3" customWidth="1"/>
    <col min="14359" max="14359" width="8.33203125" style="3" customWidth="1"/>
    <col min="14360" max="14360" width="2.33203125" style="3" customWidth="1"/>
    <col min="14361" max="14361" width="15.6640625" style="3" customWidth="1"/>
    <col min="14362" max="14362" width="13.6640625" style="3" customWidth="1"/>
    <col min="14363" max="14363" width="10" style="3" bestFit="1" customWidth="1"/>
    <col min="14364" max="14595" width="9.109375" style="3"/>
    <col min="14596" max="14596" width="2.109375" style="3" customWidth="1"/>
    <col min="14597" max="14597" width="11.6640625" style="3" customWidth="1"/>
    <col min="14598" max="14598" width="3.88671875" style="3" customWidth="1"/>
    <col min="14599" max="14599" width="8.88671875" style="3" customWidth="1"/>
    <col min="14600" max="14600" width="3.6640625" style="3" customWidth="1"/>
    <col min="14601" max="14601" width="8.88671875" style="3" customWidth="1"/>
    <col min="14602" max="14602" width="8.109375" style="3" customWidth="1"/>
    <col min="14603" max="14603" width="7.44140625" style="3" customWidth="1"/>
    <col min="14604" max="14604" width="9" style="3" customWidth="1"/>
    <col min="14605" max="14605" width="8" style="3" customWidth="1"/>
    <col min="14606" max="14606" width="8.109375" style="3" customWidth="1"/>
    <col min="14607" max="14607" width="7.5546875" style="3" customWidth="1"/>
    <col min="14608" max="14608" width="6.6640625" style="3" customWidth="1"/>
    <col min="14609" max="14609" width="8" style="3" customWidth="1"/>
    <col min="14610" max="14610" width="8.33203125" style="3" customWidth="1"/>
    <col min="14611" max="14611" width="7.109375" style="3" customWidth="1"/>
    <col min="14612" max="14612" width="6.6640625" style="3" customWidth="1"/>
    <col min="14613" max="14613" width="7.6640625" style="3" customWidth="1"/>
    <col min="14614" max="14614" width="7.109375" style="3" customWidth="1"/>
    <col min="14615" max="14615" width="8.33203125" style="3" customWidth="1"/>
    <col min="14616" max="14616" width="2.33203125" style="3" customWidth="1"/>
    <col min="14617" max="14617" width="15.6640625" style="3" customWidth="1"/>
    <col min="14618" max="14618" width="13.6640625" style="3" customWidth="1"/>
    <col min="14619" max="14619" width="10" style="3" bestFit="1" customWidth="1"/>
    <col min="14620" max="14851" width="9.109375" style="3"/>
    <col min="14852" max="14852" width="2.109375" style="3" customWidth="1"/>
    <col min="14853" max="14853" width="11.6640625" style="3" customWidth="1"/>
    <col min="14854" max="14854" width="3.88671875" style="3" customWidth="1"/>
    <col min="14855" max="14855" width="8.88671875" style="3" customWidth="1"/>
    <col min="14856" max="14856" width="3.6640625" style="3" customWidth="1"/>
    <col min="14857" max="14857" width="8.88671875" style="3" customWidth="1"/>
    <col min="14858" max="14858" width="8.109375" style="3" customWidth="1"/>
    <col min="14859" max="14859" width="7.44140625" style="3" customWidth="1"/>
    <col min="14860" max="14860" width="9" style="3" customWidth="1"/>
    <col min="14861" max="14861" width="8" style="3" customWidth="1"/>
    <col min="14862" max="14862" width="8.109375" style="3" customWidth="1"/>
    <col min="14863" max="14863" width="7.5546875" style="3" customWidth="1"/>
    <col min="14864" max="14864" width="6.6640625" style="3" customWidth="1"/>
    <col min="14865" max="14865" width="8" style="3" customWidth="1"/>
    <col min="14866" max="14866" width="8.33203125" style="3" customWidth="1"/>
    <col min="14867" max="14867" width="7.109375" style="3" customWidth="1"/>
    <col min="14868" max="14868" width="6.6640625" style="3" customWidth="1"/>
    <col min="14869" max="14869" width="7.6640625" style="3" customWidth="1"/>
    <col min="14870" max="14870" width="7.109375" style="3" customWidth="1"/>
    <col min="14871" max="14871" width="8.33203125" style="3" customWidth="1"/>
    <col min="14872" max="14872" width="2.33203125" style="3" customWidth="1"/>
    <col min="14873" max="14873" width="15.6640625" style="3" customWidth="1"/>
    <col min="14874" max="14874" width="13.6640625" style="3" customWidth="1"/>
    <col min="14875" max="14875" width="10" style="3" bestFit="1" customWidth="1"/>
    <col min="14876" max="15107" width="9.109375" style="3"/>
    <col min="15108" max="15108" width="2.109375" style="3" customWidth="1"/>
    <col min="15109" max="15109" width="11.6640625" style="3" customWidth="1"/>
    <col min="15110" max="15110" width="3.88671875" style="3" customWidth="1"/>
    <col min="15111" max="15111" width="8.88671875" style="3" customWidth="1"/>
    <col min="15112" max="15112" width="3.6640625" style="3" customWidth="1"/>
    <col min="15113" max="15113" width="8.88671875" style="3" customWidth="1"/>
    <col min="15114" max="15114" width="8.109375" style="3" customWidth="1"/>
    <col min="15115" max="15115" width="7.44140625" style="3" customWidth="1"/>
    <col min="15116" max="15116" width="9" style="3" customWidth="1"/>
    <col min="15117" max="15117" width="8" style="3" customWidth="1"/>
    <col min="15118" max="15118" width="8.109375" style="3" customWidth="1"/>
    <col min="15119" max="15119" width="7.5546875" style="3" customWidth="1"/>
    <col min="15120" max="15120" width="6.6640625" style="3" customWidth="1"/>
    <col min="15121" max="15121" width="8" style="3" customWidth="1"/>
    <col min="15122" max="15122" width="8.33203125" style="3" customWidth="1"/>
    <col min="15123" max="15123" width="7.109375" style="3" customWidth="1"/>
    <col min="15124" max="15124" width="6.6640625" style="3" customWidth="1"/>
    <col min="15125" max="15125" width="7.6640625" style="3" customWidth="1"/>
    <col min="15126" max="15126" width="7.109375" style="3" customWidth="1"/>
    <col min="15127" max="15127" width="8.33203125" style="3" customWidth="1"/>
    <col min="15128" max="15128" width="2.33203125" style="3" customWidth="1"/>
    <col min="15129" max="15129" width="15.6640625" style="3" customWidth="1"/>
    <col min="15130" max="15130" width="13.6640625" style="3" customWidth="1"/>
    <col min="15131" max="15131" width="10" style="3" bestFit="1" customWidth="1"/>
    <col min="15132" max="15363" width="9.109375" style="3"/>
    <col min="15364" max="15364" width="2.109375" style="3" customWidth="1"/>
    <col min="15365" max="15365" width="11.6640625" style="3" customWidth="1"/>
    <col min="15366" max="15366" width="3.88671875" style="3" customWidth="1"/>
    <col min="15367" max="15367" width="8.88671875" style="3" customWidth="1"/>
    <col min="15368" max="15368" width="3.6640625" style="3" customWidth="1"/>
    <col min="15369" max="15369" width="8.88671875" style="3" customWidth="1"/>
    <col min="15370" max="15370" width="8.109375" style="3" customWidth="1"/>
    <col min="15371" max="15371" width="7.44140625" style="3" customWidth="1"/>
    <col min="15372" max="15372" width="9" style="3" customWidth="1"/>
    <col min="15373" max="15373" width="8" style="3" customWidth="1"/>
    <col min="15374" max="15374" width="8.109375" style="3" customWidth="1"/>
    <col min="15375" max="15375" width="7.5546875" style="3" customWidth="1"/>
    <col min="15376" max="15376" width="6.6640625" style="3" customWidth="1"/>
    <col min="15377" max="15377" width="8" style="3" customWidth="1"/>
    <col min="15378" max="15378" width="8.33203125" style="3" customWidth="1"/>
    <col min="15379" max="15379" width="7.109375" style="3" customWidth="1"/>
    <col min="15380" max="15380" width="6.6640625" style="3" customWidth="1"/>
    <col min="15381" max="15381" width="7.6640625" style="3" customWidth="1"/>
    <col min="15382" max="15382" width="7.109375" style="3" customWidth="1"/>
    <col min="15383" max="15383" width="8.33203125" style="3" customWidth="1"/>
    <col min="15384" max="15384" width="2.33203125" style="3" customWidth="1"/>
    <col min="15385" max="15385" width="15.6640625" style="3" customWidth="1"/>
    <col min="15386" max="15386" width="13.6640625" style="3" customWidth="1"/>
    <col min="15387" max="15387" width="10" style="3" bestFit="1" customWidth="1"/>
    <col min="15388" max="15619" width="9.109375" style="3"/>
    <col min="15620" max="15620" width="2.109375" style="3" customWidth="1"/>
    <col min="15621" max="15621" width="11.6640625" style="3" customWidth="1"/>
    <col min="15622" max="15622" width="3.88671875" style="3" customWidth="1"/>
    <col min="15623" max="15623" width="8.88671875" style="3" customWidth="1"/>
    <col min="15624" max="15624" width="3.6640625" style="3" customWidth="1"/>
    <col min="15625" max="15625" width="8.88671875" style="3" customWidth="1"/>
    <col min="15626" max="15626" width="8.109375" style="3" customWidth="1"/>
    <col min="15627" max="15627" width="7.44140625" style="3" customWidth="1"/>
    <col min="15628" max="15628" width="9" style="3" customWidth="1"/>
    <col min="15629" max="15629" width="8" style="3" customWidth="1"/>
    <col min="15630" max="15630" width="8.109375" style="3" customWidth="1"/>
    <col min="15631" max="15631" width="7.5546875" style="3" customWidth="1"/>
    <col min="15632" max="15632" width="6.6640625" style="3" customWidth="1"/>
    <col min="15633" max="15633" width="8" style="3" customWidth="1"/>
    <col min="15634" max="15634" width="8.33203125" style="3" customWidth="1"/>
    <col min="15635" max="15635" width="7.109375" style="3" customWidth="1"/>
    <col min="15636" max="15636" width="6.6640625" style="3" customWidth="1"/>
    <col min="15637" max="15637" width="7.6640625" style="3" customWidth="1"/>
    <col min="15638" max="15638" width="7.109375" style="3" customWidth="1"/>
    <col min="15639" max="15639" width="8.33203125" style="3" customWidth="1"/>
    <col min="15640" max="15640" width="2.33203125" style="3" customWidth="1"/>
    <col min="15641" max="15641" width="15.6640625" style="3" customWidth="1"/>
    <col min="15642" max="15642" width="13.6640625" style="3" customWidth="1"/>
    <col min="15643" max="15643" width="10" style="3" bestFit="1" customWidth="1"/>
    <col min="15644" max="15875" width="9.109375" style="3"/>
    <col min="15876" max="15876" width="2.109375" style="3" customWidth="1"/>
    <col min="15877" max="15877" width="11.6640625" style="3" customWidth="1"/>
    <col min="15878" max="15878" width="3.88671875" style="3" customWidth="1"/>
    <col min="15879" max="15879" width="8.88671875" style="3" customWidth="1"/>
    <col min="15880" max="15880" width="3.6640625" style="3" customWidth="1"/>
    <col min="15881" max="15881" width="8.88671875" style="3" customWidth="1"/>
    <col min="15882" max="15882" width="8.109375" style="3" customWidth="1"/>
    <col min="15883" max="15883" width="7.44140625" style="3" customWidth="1"/>
    <col min="15884" max="15884" width="9" style="3" customWidth="1"/>
    <col min="15885" max="15885" width="8" style="3" customWidth="1"/>
    <col min="15886" max="15886" width="8.109375" style="3" customWidth="1"/>
    <col min="15887" max="15887" width="7.5546875" style="3" customWidth="1"/>
    <col min="15888" max="15888" width="6.6640625" style="3" customWidth="1"/>
    <col min="15889" max="15889" width="8" style="3" customWidth="1"/>
    <col min="15890" max="15890" width="8.33203125" style="3" customWidth="1"/>
    <col min="15891" max="15891" width="7.109375" style="3" customWidth="1"/>
    <col min="15892" max="15892" width="6.6640625" style="3" customWidth="1"/>
    <col min="15893" max="15893" width="7.6640625" style="3" customWidth="1"/>
    <col min="15894" max="15894" width="7.109375" style="3" customWidth="1"/>
    <col min="15895" max="15895" width="8.33203125" style="3" customWidth="1"/>
    <col min="15896" max="15896" width="2.33203125" style="3" customWidth="1"/>
    <col min="15897" max="15897" width="15.6640625" style="3" customWidth="1"/>
    <col min="15898" max="15898" width="13.6640625" style="3" customWidth="1"/>
    <col min="15899" max="15899" width="10" style="3" bestFit="1" customWidth="1"/>
    <col min="15900" max="16131" width="9.109375" style="3"/>
    <col min="16132" max="16132" width="2.109375" style="3" customWidth="1"/>
    <col min="16133" max="16133" width="11.6640625" style="3" customWidth="1"/>
    <col min="16134" max="16134" width="3.88671875" style="3" customWidth="1"/>
    <col min="16135" max="16135" width="8.88671875" style="3" customWidth="1"/>
    <col min="16136" max="16136" width="3.6640625" style="3" customWidth="1"/>
    <col min="16137" max="16137" width="8.88671875" style="3" customWidth="1"/>
    <col min="16138" max="16138" width="8.109375" style="3" customWidth="1"/>
    <col min="16139" max="16139" width="7.44140625" style="3" customWidth="1"/>
    <col min="16140" max="16140" width="9" style="3" customWidth="1"/>
    <col min="16141" max="16141" width="8" style="3" customWidth="1"/>
    <col min="16142" max="16142" width="8.109375" style="3" customWidth="1"/>
    <col min="16143" max="16143" width="7.5546875" style="3" customWidth="1"/>
    <col min="16144" max="16144" width="6.6640625" style="3" customWidth="1"/>
    <col min="16145" max="16145" width="8" style="3" customWidth="1"/>
    <col min="16146" max="16146" width="8.33203125" style="3" customWidth="1"/>
    <col min="16147" max="16147" width="7.109375" style="3" customWidth="1"/>
    <col min="16148" max="16148" width="6.6640625" style="3" customWidth="1"/>
    <col min="16149" max="16149" width="7.6640625" style="3" customWidth="1"/>
    <col min="16150" max="16150" width="7.109375" style="3" customWidth="1"/>
    <col min="16151" max="16151" width="8.33203125" style="3" customWidth="1"/>
    <col min="16152" max="16152" width="2.33203125" style="3" customWidth="1"/>
    <col min="16153" max="16153" width="15.6640625" style="3" customWidth="1"/>
    <col min="16154" max="16154" width="13.6640625" style="3" customWidth="1"/>
    <col min="16155" max="16155" width="10" style="3" bestFit="1" customWidth="1"/>
    <col min="16156" max="16384" width="9.109375" style="3"/>
  </cols>
  <sheetData>
    <row r="1" spans="1:35" s="39" customFormat="1">
      <c r="A1" s="206" t="s">
        <v>97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</row>
    <row r="2" spans="1:35" s="39" customFormat="1">
      <c r="A2" s="206" t="s">
        <v>98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</row>
    <row r="3" spans="1:35" s="39" customFormat="1">
      <c r="A3" s="206" t="s">
        <v>99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</row>
    <row r="4" spans="1:35" s="4" customFormat="1" ht="24" customHeight="1">
      <c r="A4" s="131" t="s">
        <v>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</row>
    <row r="5" spans="1:35" ht="16.5" customHeight="1">
      <c r="A5" s="40"/>
      <c r="B5" s="132" t="s">
        <v>84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</row>
    <row r="6" spans="1:35" s="13" customFormat="1" ht="24" customHeight="1">
      <c r="A6" s="137" t="s">
        <v>86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r="7" spans="1:35" s="41" customFormat="1" ht="22.5" customHeight="1">
      <c r="A7" s="138" t="s">
        <v>1</v>
      </c>
      <c r="B7" s="139" t="s">
        <v>2</v>
      </c>
      <c r="C7" s="138" t="s">
        <v>3</v>
      </c>
      <c r="D7" s="140" t="s">
        <v>28</v>
      </c>
      <c r="E7" s="138" t="s">
        <v>4</v>
      </c>
      <c r="F7" s="138" t="s">
        <v>5</v>
      </c>
      <c r="G7" s="138" t="s">
        <v>6</v>
      </c>
      <c r="H7" s="138" t="s">
        <v>7</v>
      </c>
      <c r="I7" s="138"/>
      <c r="J7" s="138" t="s">
        <v>8</v>
      </c>
      <c r="K7" s="138" t="s">
        <v>9</v>
      </c>
      <c r="L7" s="138" t="s">
        <v>10</v>
      </c>
      <c r="M7" s="138"/>
      <c r="N7" s="138"/>
      <c r="O7" s="138" t="s">
        <v>27</v>
      </c>
      <c r="P7" s="139" t="s">
        <v>32</v>
      </c>
      <c r="Q7" s="139"/>
      <c r="R7" s="139"/>
      <c r="S7" s="139"/>
      <c r="T7" s="139"/>
      <c r="U7" s="139"/>
      <c r="V7" s="142" t="s">
        <v>32</v>
      </c>
      <c r="W7" s="142" t="s">
        <v>33</v>
      </c>
      <c r="X7" s="142" t="s">
        <v>34</v>
      </c>
      <c r="Y7" s="142" t="s">
        <v>35</v>
      </c>
      <c r="Z7" s="142" t="s">
        <v>36</v>
      </c>
      <c r="AA7" s="133" t="s">
        <v>37</v>
      </c>
      <c r="AB7" s="133" t="s">
        <v>38</v>
      </c>
      <c r="AC7" s="135" t="s">
        <v>39</v>
      </c>
    </row>
    <row r="8" spans="1:35" s="41" customFormat="1" ht="44.4" customHeight="1">
      <c r="A8" s="138"/>
      <c r="B8" s="139"/>
      <c r="C8" s="138"/>
      <c r="D8" s="141"/>
      <c r="E8" s="138"/>
      <c r="F8" s="138"/>
      <c r="G8" s="138"/>
      <c r="H8" s="42" t="s">
        <v>11</v>
      </c>
      <c r="I8" s="42" t="s">
        <v>12</v>
      </c>
      <c r="J8" s="138"/>
      <c r="K8" s="138"/>
      <c r="L8" s="42" t="s">
        <v>40</v>
      </c>
      <c r="M8" s="42" t="s">
        <v>13</v>
      </c>
      <c r="N8" s="42" t="s">
        <v>14</v>
      </c>
      <c r="O8" s="138"/>
      <c r="P8" s="42" t="s">
        <v>25</v>
      </c>
      <c r="Q8" s="42" t="s">
        <v>15</v>
      </c>
      <c r="R8" s="42" t="s">
        <v>14</v>
      </c>
      <c r="S8" s="5" t="s">
        <v>29</v>
      </c>
      <c r="T8" s="43" t="s">
        <v>30</v>
      </c>
      <c r="U8" s="43" t="s">
        <v>31</v>
      </c>
      <c r="V8" s="143"/>
      <c r="W8" s="143"/>
      <c r="X8" s="143"/>
      <c r="Y8" s="143"/>
      <c r="Z8" s="143"/>
      <c r="AA8" s="134"/>
      <c r="AB8" s="134"/>
      <c r="AC8" s="136"/>
    </row>
    <row r="9" spans="1:35" ht="27" customHeight="1">
      <c r="A9" s="44">
        <v>1</v>
      </c>
      <c r="B9" s="45" t="s">
        <v>85</v>
      </c>
      <c r="C9" s="44" t="s">
        <v>26</v>
      </c>
      <c r="D9" s="44" t="s">
        <v>87</v>
      </c>
      <c r="E9" s="46">
        <v>18000000</v>
      </c>
      <c r="F9" s="44">
        <v>26</v>
      </c>
      <c r="G9" s="46">
        <f>E9/26*F9</f>
        <v>18000000</v>
      </c>
      <c r="H9" s="46">
        <f>F9*25000</f>
        <v>650000</v>
      </c>
      <c r="I9" s="46"/>
      <c r="J9" s="47">
        <f t="shared" ref="J9:J16" si="0">G9+H9+I9</f>
        <v>18650000</v>
      </c>
      <c r="K9" s="46">
        <f>E9</f>
        <v>18000000</v>
      </c>
      <c r="L9" s="46">
        <f>K9*0.175</f>
        <v>3150000</v>
      </c>
      <c r="M9" s="46">
        <f>K9*0.03</f>
        <v>540000</v>
      </c>
      <c r="N9" s="46">
        <f>K9*0.01</f>
        <v>180000</v>
      </c>
      <c r="O9" s="47">
        <f t="shared" ref="O9:O16" si="1">L9+M9+N9</f>
        <v>3870000</v>
      </c>
      <c r="P9" s="46">
        <f t="shared" ref="P9:P16" si="2">K9*8%</f>
        <v>1440000</v>
      </c>
      <c r="Q9" s="46">
        <f t="shared" ref="Q9:Q16" si="3">K9*1.5%</f>
        <v>270000</v>
      </c>
      <c r="R9" s="46">
        <f t="shared" ref="R9:R16" si="4">K9*1%</f>
        <v>180000</v>
      </c>
      <c r="S9" s="48">
        <f>SUM(P9:R9)</f>
        <v>1890000</v>
      </c>
      <c r="T9" s="48">
        <v>11000000</v>
      </c>
      <c r="U9" s="49">
        <v>4400000</v>
      </c>
      <c r="V9" s="50">
        <f>S9+T9+U9</f>
        <v>17290000</v>
      </c>
      <c r="W9" s="51">
        <f>IF(H9&gt;730000,730000,H9)</f>
        <v>650000</v>
      </c>
      <c r="X9" s="10">
        <f>J9-W9</f>
        <v>18000000</v>
      </c>
      <c r="Y9" s="10">
        <f>IF((X9-V9)&gt;0,(X9-V9),0)</f>
        <v>710000</v>
      </c>
      <c r="Z9" s="52">
        <f>IF(Y9&lt;=5000000,Y9*5%,IF(Y9&lt;=10000000,250000+(Y9-5000000)*10%,IF(Y9&lt;=18000000,750000+(Y9-10000000)*15%,IF(Y9&lt;=32000000,1950000+(Y9-18000000)*20%,IF(Y9&lt;=52000000,4750000+(Y9-32000000)*25%,IF(Y9&lt;=80000000,9750000+(Y9-52000000)*30%,18150000+(Y9-80000000)*35%))))))</f>
        <v>35500</v>
      </c>
      <c r="AA9" s="53">
        <v>0</v>
      </c>
      <c r="AB9" s="10">
        <f>J9-S9-Z9-AA9</f>
        <v>16724500</v>
      </c>
      <c r="AC9" s="54"/>
    </row>
    <row r="10" spans="1:35" ht="27" customHeight="1">
      <c r="A10" s="44">
        <v>2</v>
      </c>
      <c r="B10" s="45" t="s">
        <v>88</v>
      </c>
      <c r="C10" s="44" t="s">
        <v>89</v>
      </c>
      <c r="D10" s="44" t="s">
        <v>87</v>
      </c>
      <c r="E10" s="46">
        <v>8000000</v>
      </c>
      <c r="F10" s="44">
        <v>26</v>
      </c>
      <c r="G10" s="46">
        <f>E10/26*F10</f>
        <v>8000000</v>
      </c>
      <c r="H10" s="46">
        <f t="shared" ref="H10:H16" si="5">F10*25000</f>
        <v>650000</v>
      </c>
      <c r="I10" s="46"/>
      <c r="J10" s="47">
        <f t="shared" si="0"/>
        <v>8650000</v>
      </c>
      <c r="K10" s="46">
        <f>E10</f>
        <v>8000000</v>
      </c>
      <c r="L10" s="46">
        <f>K10*0.175</f>
        <v>1400000</v>
      </c>
      <c r="M10" s="46">
        <f>K10*0.03</f>
        <v>240000</v>
      </c>
      <c r="N10" s="46">
        <f>K10*0.01</f>
        <v>80000</v>
      </c>
      <c r="O10" s="47">
        <f t="shared" si="1"/>
        <v>1720000</v>
      </c>
      <c r="P10" s="46">
        <f t="shared" si="2"/>
        <v>640000</v>
      </c>
      <c r="Q10" s="46">
        <f t="shared" si="3"/>
        <v>120000</v>
      </c>
      <c r="R10" s="46">
        <f t="shared" si="4"/>
        <v>80000</v>
      </c>
      <c r="S10" s="48">
        <f t="shared" ref="S10:S16" si="6">SUM(P10:R10)</f>
        <v>840000</v>
      </c>
      <c r="T10" s="48">
        <v>11000000</v>
      </c>
      <c r="U10" s="49"/>
      <c r="V10" s="50">
        <f t="shared" ref="V10:V16" si="7">S10+T10+U10</f>
        <v>11840000</v>
      </c>
      <c r="W10" s="51">
        <f t="shared" ref="W10:W16" si="8">IF(H10&gt;730000,730000,H10)</f>
        <v>650000</v>
      </c>
      <c r="X10" s="10">
        <f t="shared" ref="X10:X16" si="9">J10-W10</f>
        <v>8000000</v>
      </c>
      <c r="Y10" s="10">
        <f t="shared" ref="Y10:Y16" si="10">IF((X10-V10)&gt;0,(X10-V10),0)</f>
        <v>0</v>
      </c>
      <c r="Z10" s="55">
        <f t="shared" ref="Z10:Z16" si="11">IF(Y10&lt;=5000000,Y10*5%,IF(Y10&lt;=10000000,250000+(Y10-5000000)*10%,IF(Y10&lt;=18000000,750000+(Y10-10000000)*15%,IF(Y10&lt;=32000000,1950000+(Y10-18000000)*20%,IF(Y10&lt;=52000000,4750000+(Y10-32000000)*25%,IF(Y10&lt;=80000000,9750000+(Y10-52000000)*30%,18150000+(Y10-80000000)*35%))))))</f>
        <v>0</v>
      </c>
      <c r="AA10" s="53">
        <v>0</v>
      </c>
      <c r="AB10" s="10">
        <f>J10-S10-Z10-AA10</f>
        <v>7810000</v>
      </c>
      <c r="AC10" s="54"/>
    </row>
    <row r="11" spans="1:35" s="58" customFormat="1" ht="24.75" customHeight="1">
      <c r="A11" s="150" t="s">
        <v>61</v>
      </c>
      <c r="B11" s="151"/>
      <c r="C11" s="151"/>
      <c r="D11" s="152"/>
      <c r="E11" s="56">
        <f>SUM(E9:E10)</f>
        <v>26000000</v>
      </c>
      <c r="F11" s="56">
        <f t="shared" ref="F11:AC11" si="12">SUM(F9:F10)</f>
        <v>52</v>
      </c>
      <c r="G11" s="56">
        <f t="shared" si="12"/>
        <v>26000000</v>
      </c>
      <c r="H11" s="56">
        <f t="shared" si="12"/>
        <v>1300000</v>
      </c>
      <c r="I11" s="56">
        <f t="shared" si="12"/>
        <v>0</v>
      </c>
      <c r="J11" s="57">
        <f t="shared" si="12"/>
        <v>27300000</v>
      </c>
      <c r="K11" s="56">
        <f t="shared" si="12"/>
        <v>26000000</v>
      </c>
      <c r="L11" s="57">
        <f t="shared" si="12"/>
        <v>4550000</v>
      </c>
      <c r="M11" s="57">
        <f t="shared" si="12"/>
        <v>780000</v>
      </c>
      <c r="N11" s="57">
        <f t="shared" si="12"/>
        <v>260000</v>
      </c>
      <c r="O11" s="56">
        <f t="shared" si="12"/>
        <v>5590000</v>
      </c>
      <c r="P11" s="56">
        <f t="shared" si="12"/>
        <v>2080000</v>
      </c>
      <c r="Q11" s="56">
        <f t="shared" si="12"/>
        <v>390000</v>
      </c>
      <c r="R11" s="56">
        <f t="shared" si="12"/>
        <v>260000</v>
      </c>
      <c r="S11" s="56">
        <f t="shared" si="12"/>
        <v>2730000</v>
      </c>
      <c r="T11" s="56">
        <f t="shared" si="12"/>
        <v>22000000</v>
      </c>
      <c r="U11" s="56">
        <f t="shared" si="12"/>
        <v>4400000</v>
      </c>
      <c r="V11" s="56">
        <f t="shared" si="12"/>
        <v>29130000</v>
      </c>
      <c r="W11" s="56">
        <f t="shared" si="12"/>
        <v>1300000</v>
      </c>
      <c r="X11" s="56">
        <f t="shared" si="12"/>
        <v>26000000</v>
      </c>
      <c r="Y11" s="56">
        <f t="shared" si="12"/>
        <v>710000</v>
      </c>
      <c r="Z11" s="56">
        <f t="shared" si="12"/>
        <v>35500</v>
      </c>
      <c r="AA11" s="56">
        <f t="shared" si="12"/>
        <v>0</v>
      </c>
      <c r="AB11" s="56">
        <f t="shared" si="12"/>
        <v>24534500</v>
      </c>
      <c r="AC11" s="56">
        <f t="shared" si="12"/>
        <v>0</v>
      </c>
    </row>
    <row r="12" spans="1:35" s="62" customFormat="1" ht="24.75" customHeight="1">
      <c r="A12" s="59"/>
      <c r="B12" s="149" t="s">
        <v>60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60"/>
      <c r="Y12" s="60"/>
      <c r="Z12" s="60"/>
      <c r="AA12" s="60"/>
      <c r="AB12" s="60"/>
      <c r="AC12" s="61"/>
    </row>
    <row r="13" spans="1:35" s="41" customFormat="1" ht="22.5" customHeight="1">
      <c r="A13" s="161" t="s">
        <v>1</v>
      </c>
      <c r="B13" s="162" t="s">
        <v>2</v>
      </c>
      <c r="C13" s="161" t="s">
        <v>3</v>
      </c>
      <c r="D13" s="163" t="s">
        <v>28</v>
      </c>
      <c r="E13" s="161" t="s">
        <v>4</v>
      </c>
      <c r="F13" s="161" t="s">
        <v>5</v>
      </c>
      <c r="G13" s="161" t="s">
        <v>6</v>
      </c>
      <c r="H13" s="161" t="s">
        <v>7</v>
      </c>
      <c r="I13" s="161"/>
      <c r="J13" s="161" t="s">
        <v>8</v>
      </c>
      <c r="K13" s="161" t="s">
        <v>9</v>
      </c>
      <c r="L13" s="161" t="s">
        <v>10</v>
      </c>
      <c r="M13" s="161"/>
      <c r="N13" s="161"/>
      <c r="O13" s="161" t="s">
        <v>27</v>
      </c>
      <c r="P13" s="162" t="s">
        <v>32</v>
      </c>
      <c r="Q13" s="162"/>
      <c r="R13" s="162"/>
      <c r="S13" s="162"/>
      <c r="T13" s="162"/>
      <c r="U13" s="162"/>
      <c r="V13" s="146" t="s">
        <v>32</v>
      </c>
      <c r="W13" s="146" t="s">
        <v>33</v>
      </c>
      <c r="X13" s="146" t="s">
        <v>34</v>
      </c>
      <c r="Y13" s="146" t="s">
        <v>35</v>
      </c>
      <c r="Z13" s="146" t="s">
        <v>36</v>
      </c>
      <c r="AA13" s="157" t="s">
        <v>37</v>
      </c>
      <c r="AB13" s="157" t="s">
        <v>38</v>
      </c>
      <c r="AC13" s="159" t="s">
        <v>39</v>
      </c>
    </row>
    <row r="14" spans="1:35" s="41" customFormat="1" ht="46.8" customHeight="1">
      <c r="A14" s="161"/>
      <c r="B14" s="162"/>
      <c r="C14" s="161"/>
      <c r="D14" s="164"/>
      <c r="E14" s="161"/>
      <c r="F14" s="161"/>
      <c r="G14" s="161"/>
      <c r="H14" s="94" t="s">
        <v>11</v>
      </c>
      <c r="I14" s="94" t="s">
        <v>12</v>
      </c>
      <c r="J14" s="161"/>
      <c r="K14" s="161"/>
      <c r="L14" s="94" t="s">
        <v>40</v>
      </c>
      <c r="M14" s="94" t="s">
        <v>13</v>
      </c>
      <c r="N14" s="94" t="s">
        <v>14</v>
      </c>
      <c r="O14" s="161"/>
      <c r="P14" s="94" t="s">
        <v>25</v>
      </c>
      <c r="Q14" s="94" t="s">
        <v>15</v>
      </c>
      <c r="R14" s="94" t="s">
        <v>14</v>
      </c>
      <c r="S14" s="95" t="s">
        <v>29</v>
      </c>
      <c r="T14" s="96" t="s">
        <v>30</v>
      </c>
      <c r="U14" s="96" t="s">
        <v>31</v>
      </c>
      <c r="V14" s="147"/>
      <c r="W14" s="147"/>
      <c r="X14" s="147"/>
      <c r="Y14" s="147"/>
      <c r="Z14" s="147"/>
      <c r="AA14" s="158"/>
      <c r="AB14" s="158"/>
      <c r="AC14" s="160"/>
    </row>
    <row r="15" spans="1:35" ht="23.4" customHeight="1">
      <c r="A15" s="44">
        <v>1</v>
      </c>
      <c r="B15" s="63" t="s">
        <v>17</v>
      </c>
      <c r="C15" s="44" t="s">
        <v>18</v>
      </c>
      <c r="D15" s="44" t="s">
        <v>41</v>
      </c>
      <c r="E15" s="46">
        <v>5000000</v>
      </c>
      <c r="F15" s="44">
        <v>20</v>
      </c>
      <c r="G15" s="46">
        <f>E15/26*F15</f>
        <v>3846153.846153846</v>
      </c>
      <c r="H15" s="46">
        <f>F15*25000</f>
        <v>500000</v>
      </c>
      <c r="I15" s="46"/>
      <c r="J15" s="47">
        <f>G15+H15+I15</f>
        <v>4346153.846153846</v>
      </c>
      <c r="K15" s="46">
        <f>E15</f>
        <v>5000000</v>
      </c>
      <c r="L15" s="46">
        <f>K15*0.175</f>
        <v>875000</v>
      </c>
      <c r="M15" s="46">
        <f>K15*3%</f>
        <v>150000</v>
      </c>
      <c r="N15" s="46">
        <f>K15*1%</f>
        <v>50000</v>
      </c>
      <c r="O15" s="47">
        <f>L15+M15+N15</f>
        <v>1075000</v>
      </c>
      <c r="P15" s="46">
        <f>K15*8%</f>
        <v>400000</v>
      </c>
      <c r="Q15" s="46">
        <f>K15*1.5%</f>
        <v>75000</v>
      </c>
      <c r="R15" s="46">
        <f>K15*1%</f>
        <v>50000</v>
      </c>
      <c r="S15" s="48">
        <f>SUM(P15:R15)</f>
        <v>525000</v>
      </c>
      <c r="T15" s="48">
        <v>11000000</v>
      </c>
      <c r="U15" s="49"/>
      <c r="V15" s="50">
        <f>S15+T15+U15</f>
        <v>11525000</v>
      </c>
      <c r="W15" s="51">
        <f>IF(H15&gt;730000,730000,H15)</f>
        <v>500000</v>
      </c>
      <c r="X15" s="10">
        <f>J15-W15</f>
        <v>3846153.846153846</v>
      </c>
      <c r="Y15" s="10">
        <f>IF((X15-V15)&gt;0,(X15-V15),0)</f>
        <v>0</v>
      </c>
      <c r="Z15" s="55">
        <f>IF(Y15&lt;=5000000,Y15*5%,IF(Y15&lt;=10000000,250000+(Y15-5000000)*10%,IF(Y15&lt;=18000000,750000+(Y15-10000000)*15%,IF(Y15&lt;=32000000,1950000+(Y15-18000000)*20%,IF(Y15&lt;=52000000,4750000+(Y15-32000000)*25%,IF(Y15&lt;=80000000,9750000+(Y15-52000000)*30%,18150000+(Y15-80000000)*35%))))))</f>
        <v>0</v>
      </c>
      <c r="AA15" s="53">
        <v>0</v>
      </c>
      <c r="AB15" s="10">
        <f>J15-S15-Z15-AA15</f>
        <v>3821153.846153846</v>
      </c>
      <c r="AC15" s="54"/>
    </row>
    <row r="16" spans="1:35" ht="23.4" customHeight="1">
      <c r="A16" s="44">
        <v>2</v>
      </c>
      <c r="B16" s="45" t="s">
        <v>95</v>
      </c>
      <c r="C16" s="44" t="s">
        <v>19</v>
      </c>
      <c r="D16" s="44" t="s">
        <v>41</v>
      </c>
      <c r="E16" s="46">
        <v>5000000</v>
      </c>
      <c r="F16" s="44">
        <v>20</v>
      </c>
      <c r="G16" s="46">
        <f t="shared" ref="G16" si="13">E16/26*F16</f>
        <v>3846153.846153846</v>
      </c>
      <c r="H16" s="46">
        <f t="shared" si="5"/>
        <v>500000</v>
      </c>
      <c r="I16" s="46"/>
      <c r="J16" s="47">
        <f t="shared" si="0"/>
        <v>4346153.846153846</v>
      </c>
      <c r="K16" s="46">
        <f>E16</f>
        <v>5000000</v>
      </c>
      <c r="L16" s="46">
        <f t="shared" ref="L16" si="14">K16*0.175</f>
        <v>875000</v>
      </c>
      <c r="M16" s="46">
        <f>K16*0.03</f>
        <v>150000</v>
      </c>
      <c r="N16" s="46">
        <f>K16*0.01</f>
        <v>50000</v>
      </c>
      <c r="O16" s="47">
        <f t="shared" si="1"/>
        <v>1075000</v>
      </c>
      <c r="P16" s="46">
        <f t="shared" si="2"/>
        <v>400000</v>
      </c>
      <c r="Q16" s="46">
        <f t="shared" si="3"/>
        <v>75000</v>
      </c>
      <c r="R16" s="46">
        <f t="shared" si="4"/>
        <v>50000</v>
      </c>
      <c r="S16" s="48">
        <f t="shared" si="6"/>
        <v>525000</v>
      </c>
      <c r="T16" s="48">
        <v>11000000</v>
      </c>
      <c r="U16" s="49"/>
      <c r="V16" s="50">
        <f t="shared" si="7"/>
        <v>11525000</v>
      </c>
      <c r="W16" s="51">
        <f t="shared" si="8"/>
        <v>500000</v>
      </c>
      <c r="X16" s="10">
        <f t="shared" si="9"/>
        <v>3846153.846153846</v>
      </c>
      <c r="Y16" s="10">
        <f t="shared" si="10"/>
        <v>0</v>
      </c>
      <c r="Z16" s="55">
        <f t="shared" si="11"/>
        <v>0</v>
      </c>
      <c r="AA16" s="53">
        <v>0</v>
      </c>
      <c r="AB16" s="10">
        <f t="shared" ref="AB16" si="15">J16-S16-Z16-AA16</f>
        <v>3821153.846153846</v>
      </c>
      <c r="AC16" s="54"/>
    </row>
    <row r="17" spans="1:29" s="58" customFormat="1" ht="22.5" customHeight="1">
      <c r="A17" s="150" t="s">
        <v>61</v>
      </c>
      <c r="B17" s="151"/>
      <c r="C17" s="151"/>
      <c r="D17" s="152"/>
      <c r="E17" s="56">
        <f t="shared" ref="E17:AC17" si="16">SUM(E15:E16)</f>
        <v>10000000</v>
      </c>
      <c r="F17" s="56">
        <f t="shared" si="16"/>
        <v>40</v>
      </c>
      <c r="G17" s="56">
        <f t="shared" si="16"/>
        <v>7692307.692307692</v>
      </c>
      <c r="H17" s="56">
        <f t="shared" si="16"/>
        <v>1000000</v>
      </c>
      <c r="I17" s="56">
        <f t="shared" si="16"/>
        <v>0</v>
      </c>
      <c r="J17" s="57">
        <f t="shared" si="16"/>
        <v>8692307.692307692</v>
      </c>
      <c r="K17" s="56">
        <f t="shared" si="16"/>
        <v>10000000</v>
      </c>
      <c r="L17" s="57">
        <f t="shared" si="16"/>
        <v>1750000</v>
      </c>
      <c r="M17" s="57">
        <f t="shared" si="16"/>
        <v>300000</v>
      </c>
      <c r="N17" s="57">
        <f t="shared" si="16"/>
        <v>100000</v>
      </c>
      <c r="O17" s="56">
        <f t="shared" si="16"/>
        <v>2150000</v>
      </c>
      <c r="P17" s="56">
        <f t="shared" si="16"/>
        <v>800000</v>
      </c>
      <c r="Q17" s="56">
        <f t="shared" si="16"/>
        <v>150000</v>
      </c>
      <c r="R17" s="56">
        <f t="shared" si="16"/>
        <v>100000</v>
      </c>
      <c r="S17" s="56">
        <f t="shared" si="16"/>
        <v>1050000</v>
      </c>
      <c r="T17" s="56">
        <f t="shared" si="16"/>
        <v>22000000</v>
      </c>
      <c r="U17" s="56">
        <f t="shared" si="16"/>
        <v>0</v>
      </c>
      <c r="V17" s="56">
        <f t="shared" si="16"/>
        <v>23050000</v>
      </c>
      <c r="W17" s="56">
        <f t="shared" si="16"/>
        <v>1000000</v>
      </c>
      <c r="X17" s="56">
        <f t="shared" si="16"/>
        <v>7692307.692307692</v>
      </c>
      <c r="Y17" s="56">
        <f t="shared" si="16"/>
        <v>0</v>
      </c>
      <c r="Z17" s="56">
        <f t="shared" si="16"/>
        <v>0</v>
      </c>
      <c r="AA17" s="56">
        <f t="shared" si="16"/>
        <v>0</v>
      </c>
      <c r="AB17" s="56">
        <f t="shared" si="16"/>
        <v>7642307.692307692</v>
      </c>
      <c r="AC17" s="56">
        <f t="shared" si="16"/>
        <v>0</v>
      </c>
    </row>
    <row r="18" spans="1:29" s="62" customFormat="1" ht="24.75" customHeight="1">
      <c r="A18" s="59"/>
      <c r="B18" s="149" t="s">
        <v>62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60"/>
      <c r="Y18" s="60"/>
      <c r="Z18" s="60"/>
      <c r="AA18" s="60"/>
      <c r="AB18" s="60"/>
      <c r="AC18" s="61"/>
    </row>
    <row r="19" spans="1:29" s="41" customFormat="1" ht="22.5" customHeight="1">
      <c r="A19" s="171" t="s">
        <v>1</v>
      </c>
      <c r="B19" s="177" t="s">
        <v>2</v>
      </c>
      <c r="C19" s="171" t="s">
        <v>3</v>
      </c>
      <c r="D19" s="178" t="s">
        <v>28</v>
      </c>
      <c r="E19" s="171" t="s">
        <v>4</v>
      </c>
      <c r="F19" s="171" t="s">
        <v>5</v>
      </c>
      <c r="G19" s="171" t="s">
        <v>6</v>
      </c>
      <c r="H19" s="171" t="s">
        <v>7</v>
      </c>
      <c r="I19" s="171"/>
      <c r="J19" s="171" t="s">
        <v>8</v>
      </c>
      <c r="K19" s="171" t="s">
        <v>9</v>
      </c>
      <c r="L19" s="171" t="s">
        <v>10</v>
      </c>
      <c r="M19" s="171"/>
      <c r="N19" s="171"/>
      <c r="O19" s="171" t="s">
        <v>27</v>
      </c>
      <c r="P19" s="177" t="s">
        <v>32</v>
      </c>
      <c r="Q19" s="177"/>
      <c r="R19" s="177"/>
      <c r="S19" s="177"/>
      <c r="T19" s="177"/>
      <c r="U19" s="177"/>
      <c r="V19" s="169" t="s">
        <v>32</v>
      </c>
      <c r="W19" s="169" t="s">
        <v>33</v>
      </c>
      <c r="X19" s="169" t="s">
        <v>34</v>
      </c>
      <c r="Y19" s="169" t="s">
        <v>35</v>
      </c>
      <c r="Z19" s="169" t="s">
        <v>36</v>
      </c>
      <c r="AA19" s="167" t="s">
        <v>37</v>
      </c>
      <c r="AB19" s="167" t="s">
        <v>38</v>
      </c>
      <c r="AC19" s="165" t="s">
        <v>39</v>
      </c>
    </row>
    <row r="20" spans="1:29" s="41" customFormat="1" ht="46.8" customHeight="1">
      <c r="A20" s="171"/>
      <c r="B20" s="177"/>
      <c r="C20" s="171"/>
      <c r="D20" s="179"/>
      <c r="E20" s="171"/>
      <c r="F20" s="171"/>
      <c r="G20" s="171"/>
      <c r="H20" s="97" t="s">
        <v>11</v>
      </c>
      <c r="I20" s="97" t="s">
        <v>12</v>
      </c>
      <c r="J20" s="171"/>
      <c r="K20" s="171"/>
      <c r="L20" s="97" t="s">
        <v>40</v>
      </c>
      <c r="M20" s="97" t="s">
        <v>13</v>
      </c>
      <c r="N20" s="97" t="s">
        <v>14</v>
      </c>
      <c r="O20" s="171"/>
      <c r="P20" s="97" t="s">
        <v>25</v>
      </c>
      <c r="Q20" s="97" t="s">
        <v>15</v>
      </c>
      <c r="R20" s="97" t="s">
        <v>14</v>
      </c>
      <c r="S20" s="98" t="s">
        <v>29</v>
      </c>
      <c r="T20" s="99" t="s">
        <v>30</v>
      </c>
      <c r="U20" s="99" t="s">
        <v>31</v>
      </c>
      <c r="V20" s="170"/>
      <c r="W20" s="170"/>
      <c r="X20" s="170"/>
      <c r="Y20" s="170"/>
      <c r="Z20" s="170"/>
      <c r="AA20" s="168"/>
      <c r="AB20" s="168"/>
      <c r="AC20" s="166"/>
    </row>
    <row r="21" spans="1:29" ht="24.75" customHeight="1">
      <c r="A21" s="44">
        <v>1</v>
      </c>
      <c r="B21" s="64" t="s">
        <v>91</v>
      </c>
      <c r="C21" s="44" t="s">
        <v>67</v>
      </c>
      <c r="D21" s="44" t="s">
        <v>68</v>
      </c>
      <c r="E21" s="46">
        <v>5000000</v>
      </c>
      <c r="F21" s="46">
        <v>20</v>
      </c>
      <c r="G21" s="46">
        <f>E21/26*F21</f>
        <v>3846153.846153846</v>
      </c>
      <c r="H21" s="46">
        <f>F21*25000</f>
        <v>500000</v>
      </c>
      <c r="I21" s="46"/>
      <c r="J21" s="47">
        <f>G21+H21+I21</f>
        <v>4346153.846153846</v>
      </c>
      <c r="K21" s="46">
        <f>E21</f>
        <v>5000000</v>
      </c>
      <c r="L21" s="46">
        <f>K21*0.175</f>
        <v>875000</v>
      </c>
      <c r="M21" s="46">
        <f>K21*3%</f>
        <v>150000</v>
      </c>
      <c r="N21" s="46">
        <f>K21*1%</f>
        <v>50000</v>
      </c>
      <c r="O21" s="47">
        <f>L21+M21+N21</f>
        <v>1075000</v>
      </c>
      <c r="P21" s="46">
        <f>K21*8%</f>
        <v>400000</v>
      </c>
      <c r="Q21" s="46">
        <f>K21*1.5%</f>
        <v>75000</v>
      </c>
      <c r="R21" s="46">
        <f>K21*1%</f>
        <v>50000</v>
      </c>
      <c r="S21" s="48">
        <f>SUM(P21:R21)</f>
        <v>525000</v>
      </c>
      <c r="T21" s="48">
        <v>11000000</v>
      </c>
      <c r="U21" s="49"/>
      <c r="V21" s="50">
        <f>S21+T21+U21</f>
        <v>11525000</v>
      </c>
      <c r="W21" s="51">
        <f>IF(H21&gt;730000,730000,H21)</f>
        <v>500000</v>
      </c>
      <c r="X21" s="10">
        <f>J21-W21</f>
        <v>3846153.846153846</v>
      </c>
      <c r="Y21" s="10">
        <f>IF((X21-V21)&gt;0,(X21-V21),0)</f>
        <v>0</v>
      </c>
      <c r="Z21" s="55">
        <f>IF(Y21&lt;=5000000,Y21*5%,IF(Y21&lt;=10000000,250000+(Y21-5000000)*10%,IF(Y21&lt;=18000000,750000+(Y21-10000000)*15%,IF(Y21&lt;=32000000,1950000+(Y21-18000000)*20%,IF(Y21&lt;=52000000,4750000+(Y21-32000000)*25%,IF(Y21&lt;=80000000,9750000+(Y21-52000000)*30%,18150000+(Y21-80000000)*35%))))))</f>
        <v>0</v>
      </c>
      <c r="AA21" s="53">
        <v>0</v>
      </c>
      <c r="AB21" s="10">
        <f>J21-S21-Z21-AA21</f>
        <v>3821153.846153846</v>
      </c>
      <c r="AC21" s="54"/>
    </row>
    <row r="22" spans="1:29" s="58" customFormat="1" ht="22.5" customHeight="1">
      <c r="A22" s="150" t="s">
        <v>61</v>
      </c>
      <c r="B22" s="151"/>
      <c r="C22" s="151"/>
      <c r="D22" s="152"/>
      <c r="E22" s="56">
        <f t="shared" ref="E22:AC22" si="17">SUM(E21:E21)</f>
        <v>5000000</v>
      </c>
      <c r="F22" s="56">
        <f t="shared" si="17"/>
        <v>20</v>
      </c>
      <c r="G22" s="56">
        <f t="shared" si="17"/>
        <v>3846153.846153846</v>
      </c>
      <c r="H22" s="56">
        <f t="shared" si="17"/>
        <v>500000</v>
      </c>
      <c r="I22" s="56">
        <f t="shared" si="17"/>
        <v>0</v>
      </c>
      <c r="J22" s="57">
        <f t="shared" si="17"/>
        <v>4346153.846153846</v>
      </c>
      <c r="K22" s="56">
        <f t="shared" si="17"/>
        <v>5000000</v>
      </c>
      <c r="L22" s="57">
        <f t="shared" si="17"/>
        <v>875000</v>
      </c>
      <c r="M22" s="57">
        <f t="shared" si="17"/>
        <v>150000</v>
      </c>
      <c r="N22" s="57">
        <f t="shared" si="17"/>
        <v>50000</v>
      </c>
      <c r="O22" s="56">
        <f t="shared" si="17"/>
        <v>1075000</v>
      </c>
      <c r="P22" s="56">
        <f t="shared" si="17"/>
        <v>400000</v>
      </c>
      <c r="Q22" s="56">
        <f t="shared" si="17"/>
        <v>75000</v>
      </c>
      <c r="R22" s="56">
        <f t="shared" si="17"/>
        <v>50000</v>
      </c>
      <c r="S22" s="56">
        <f t="shared" si="17"/>
        <v>525000</v>
      </c>
      <c r="T22" s="56">
        <f t="shared" si="17"/>
        <v>11000000</v>
      </c>
      <c r="U22" s="56">
        <f t="shared" si="17"/>
        <v>0</v>
      </c>
      <c r="V22" s="56">
        <f t="shared" si="17"/>
        <v>11525000</v>
      </c>
      <c r="W22" s="56">
        <f t="shared" si="17"/>
        <v>500000</v>
      </c>
      <c r="X22" s="56">
        <f t="shared" si="17"/>
        <v>3846153.846153846</v>
      </c>
      <c r="Y22" s="56">
        <f t="shared" si="17"/>
        <v>0</v>
      </c>
      <c r="Z22" s="56">
        <f t="shared" si="17"/>
        <v>0</v>
      </c>
      <c r="AA22" s="56">
        <f t="shared" si="17"/>
        <v>0</v>
      </c>
      <c r="AB22" s="56">
        <f t="shared" si="17"/>
        <v>3821153.846153846</v>
      </c>
      <c r="AC22" s="56">
        <f t="shared" si="17"/>
        <v>0</v>
      </c>
    </row>
    <row r="23" spans="1:29" s="62" customFormat="1" ht="24.75" customHeight="1">
      <c r="A23" s="59"/>
      <c r="B23" s="149" t="s">
        <v>63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60"/>
      <c r="Y23" s="60"/>
      <c r="Z23" s="60"/>
      <c r="AA23" s="60"/>
      <c r="AB23" s="60"/>
      <c r="AC23" s="61"/>
    </row>
    <row r="24" spans="1:29" s="41" customFormat="1" ht="22.5" customHeight="1">
      <c r="A24" s="156" t="s">
        <v>1</v>
      </c>
      <c r="B24" s="176" t="s">
        <v>2</v>
      </c>
      <c r="C24" s="156" t="s">
        <v>3</v>
      </c>
      <c r="D24" s="174" t="s">
        <v>28</v>
      </c>
      <c r="E24" s="156" t="s">
        <v>4</v>
      </c>
      <c r="F24" s="156" t="s">
        <v>5</v>
      </c>
      <c r="G24" s="156" t="s">
        <v>6</v>
      </c>
      <c r="H24" s="156" t="s">
        <v>7</v>
      </c>
      <c r="I24" s="156"/>
      <c r="J24" s="156" t="s">
        <v>8</v>
      </c>
      <c r="K24" s="156" t="s">
        <v>9</v>
      </c>
      <c r="L24" s="156" t="s">
        <v>10</v>
      </c>
      <c r="M24" s="156"/>
      <c r="N24" s="156"/>
      <c r="O24" s="156" t="s">
        <v>27</v>
      </c>
      <c r="P24" s="176" t="s">
        <v>32</v>
      </c>
      <c r="Q24" s="176"/>
      <c r="R24" s="176"/>
      <c r="S24" s="176"/>
      <c r="T24" s="176"/>
      <c r="U24" s="176"/>
      <c r="V24" s="154" t="s">
        <v>32</v>
      </c>
      <c r="W24" s="154" t="s">
        <v>33</v>
      </c>
      <c r="X24" s="154" t="s">
        <v>34</v>
      </c>
      <c r="Y24" s="154" t="s">
        <v>35</v>
      </c>
      <c r="Z24" s="154" t="s">
        <v>36</v>
      </c>
      <c r="AA24" s="172" t="s">
        <v>37</v>
      </c>
      <c r="AB24" s="172" t="s">
        <v>38</v>
      </c>
      <c r="AC24" s="188" t="s">
        <v>39</v>
      </c>
    </row>
    <row r="25" spans="1:29" s="41" customFormat="1" ht="46.8" customHeight="1">
      <c r="A25" s="156"/>
      <c r="B25" s="176"/>
      <c r="C25" s="156"/>
      <c r="D25" s="175"/>
      <c r="E25" s="156"/>
      <c r="F25" s="156"/>
      <c r="G25" s="156"/>
      <c r="H25" s="91" t="s">
        <v>11</v>
      </c>
      <c r="I25" s="91" t="s">
        <v>12</v>
      </c>
      <c r="J25" s="156"/>
      <c r="K25" s="156"/>
      <c r="L25" s="91" t="s">
        <v>40</v>
      </c>
      <c r="M25" s="91" t="s">
        <v>13</v>
      </c>
      <c r="N25" s="91" t="s">
        <v>14</v>
      </c>
      <c r="O25" s="156"/>
      <c r="P25" s="91" t="s">
        <v>25</v>
      </c>
      <c r="Q25" s="91" t="s">
        <v>15</v>
      </c>
      <c r="R25" s="91" t="s">
        <v>14</v>
      </c>
      <c r="S25" s="92" t="s">
        <v>29</v>
      </c>
      <c r="T25" s="93" t="s">
        <v>30</v>
      </c>
      <c r="U25" s="93" t="s">
        <v>31</v>
      </c>
      <c r="V25" s="155"/>
      <c r="W25" s="155"/>
      <c r="X25" s="155"/>
      <c r="Y25" s="155"/>
      <c r="Z25" s="155"/>
      <c r="AA25" s="173"/>
      <c r="AB25" s="173"/>
      <c r="AC25" s="189"/>
    </row>
    <row r="26" spans="1:29" ht="24.75" customHeight="1">
      <c r="A26" s="44">
        <v>1</v>
      </c>
      <c r="B26" s="65" t="s">
        <v>93</v>
      </c>
      <c r="C26" s="66" t="s">
        <v>94</v>
      </c>
      <c r="D26" s="44" t="s">
        <v>73</v>
      </c>
      <c r="E26" s="46">
        <v>6000000</v>
      </c>
      <c r="F26" s="44">
        <v>25</v>
      </c>
      <c r="G26" s="46">
        <f>E26/26*F26</f>
        <v>5769230.7692307699</v>
      </c>
      <c r="H26" s="46">
        <f>F26*25000</f>
        <v>625000</v>
      </c>
      <c r="I26" s="46"/>
      <c r="J26" s="46">
        <f>G26+H26+I26</f>
        <v>6394230.7692307699</v>
      </c>
      <c r="K26" s="46">
        <f>E26</f>
        <v>6000000</v>
      </c>
      <c r="L26" s="46">
        <f>K26*0.175</f>
        <v>1050000</v>
      </c>
      <c r="M26" s="46">
        <f>K26*3%</f>
        <v>180000</v>
      </c>
      <c r="N26" s="46">
        <f>K26*1%</f>
        <v>60000</v>
      </c>
      <c r="O26" s="46">
        <f>L26+M26+N26</f>
        <v>1290000</v>
      </c>
      <c r="P26" s="46">
        <f>K26*8%</f>
        <v>480000</v>
      </c>
      <c r="Q26" s="46">
        <f>K26*1.5%</f>
        <v>90000</v>
      </c>
      <c r="R26" s="46">
        <f>K26*1%</f>
        <v>60000</v>
      </c>
      <c r="S26" s="48">
        <f>SUM(P26:R26)</f>
        <v>630000</v>
      </c>
      <c r="T26" s="48">
        <v>11000000</v>
      </c>
      <c r="U26" s="49"/>
      <c r="V26" s="50">
        <f>S26+T26+U26</f>
        <v>11630000</v>
      </c>
      <c r="W26" s="67">
        <f>IF(H26&gt;730000,730000,H26)</f>
        <v>625000</v>
      </c>
      <c r="X26" s="10">
        <f>J26-W26</f>
        <v>5769230.7692307699</v>
      </c>
      <c r="Y26" s="10">
        <f>IF((X26-V26)&gt;0,(X26-V26),0)</f>
        <v>0</v>
      </c>
      <c r="Z26" s="55">
        <f>IF(Y26&lt;=5000000,Y26*5%,IF(Y26&lt;=10000000,250000+(Y26-5000000)*10%,IF(Y26&lt;=18000000,750000+(Y26-10000000)*15%,IF(Y26&lt;=32000000,1950000+(Y26-18000000)*20%,IF(Y26&lt;=52000000,4750000+(Y26-32000000)*25%,IF(Y26&lt;=80000000,9750000+(Y26-52000000)*30%,18150000+(Y26-80000000)*35%))))))</f>
        <v>0</v>
      </c>
      <c r="AA26" s="68">
        <v>0</v>
      </c>
      <c r="AB26" s="10">
        <f>J26-S26-Z26-AA26</f>
        <v>5764230.7692307699</v>
      </c>
      <c r="AC26" s="54"/>
    </row>
    <row r="27" spans="1:29" ht="22.5" customHeight="1">
      <c r="A27" s="44">
        <v>2</v>
      </c>
      <c r="B27" s="69" t="s">
        <v>69</v>
      </c>
      <c r="C27" s="66" t="s">
        <v>71</v>
      </c>
      <c r="D27" s="44" t="s">
        <v>73</v>
      </c>
      <c r="E27" s="46">
        <v>6000000</v>
      </c>
      <c r="F27" s="44">
        <v>26</v>
      </c>
      <c r="G27" s="46">
        <f t="shared" ref="G27:G28" si="18">E27/26*F27</f>
        <v>6000000</v>
      </c>
      <c r="H27" s="46">
        <f t="shared" ref="H27:H28" si="19">F27*25000</f>
        <v>650000</v>
      </c>
      <c r="I27" s="46"/>
      <c r="J27" s="46">
        <f t="shared" ref="J27:J28" si="20">G27+H27+I27</f>
        <v>6650000</v>
      </c>
      <c r="K27" s="46">
        <f>E27</f>
        <v>6000000</v>
      </c>
      <c r="L27" s="46">
        <f t="shared" ref="L27:L28" si="21">K27*0.175</f>
        <v>1050000</v>
      </c>
      <c r="M27" s="46">
        <f>K27*0.03</f>
        <v>180000</v>
      </c>
      <c r="N27" s="46">
        <f>K27*0.01</f>
        <v>60000</v>
      </c>
      <c r="O27" s="46">
        <f t="shared" ref="O27:O28" si="22">L27+M27+N27</f>
        <v>1290000</v>
      </c>
      <c r="P27" s="46">
        <f t="shared" ref="P27:P28" si="23">K27*8%</f>
        <v>480000</v>
      </c>
      <c r="Q27" s="46">
        <f t="shared" ref="Q27:Q28" si="24">K27*1.5%</f>
        <v>90000</v>
      </c>
      <c r="R27" s="46">
        <f t="shared" ref="R27:R28" si="25">K27*1%</f>
        <v>60000</v>
      </c>
      <c r="S27" s="48">
        <f t="shared" ref="S27:S28" si="26">SUM(P27:R27)</f>
        <v>630000</v>
      </c>
      <c r="T27" s="48">
        <v>11000000</v>
      </c>
      <c r="U27" s="49"/>
      <c r="V27" s="50">
        <f t="shared" ref="V27:V28" si="27">S27+T27+U27</f>
        <v>11630000</v>
      </c>
      <c r="W27" s="67">
        <f t="shared" ref="W27:W28" si="28">IF(H27&gt;730000,730000,H27)</f>
        <v>650000</v>
      </c>
      <c r="X27" s="10">
        <f t="shared" ref="X27:X28" si="29">J27-W27</f>
        <v>6000000</v>
      </c>
      <c r="Y27" s="10">
        <f t="shared" ref="Y27:Y28" si="30">IF((X27-V27)&gt;0,(X27-V27),0)</f>
        <v>0</v>
      </c>
      <c r="Z27" s="55">
        <f t="shared" ref="Z27:Z28" si="31">IF(Y27&lt;=5000000,Y27*5%,IF(Y27&lt;=10000000,250000+(Y27-5000000)*10%,IF(Y27&lt;=18000000,750000+(Y27-10000000)*15%,IF(Y27&lt;=32000000,1950000+(Y27-18000000)*20%,IF(Y27&lt;=52000000,4750000+(Y27-32000000)*25%,IF(Y27&lt;=80000000,9750000+(Y27-52000000)*30%,18150000+(Y27-80000000)*35%))))))</f>
        <v>0</v>
      </c>
      <c r="AA27" s="68">
        <v>0</v>
      </c>
      <c r="AB27" s="10">
        <f t="shared" ref="AB27:AB28" si="32">J27-S27-Z27-AA27</f>
        <v>6020000</v>
      </c>
      <c r="AC27" s="54"/>
    </row>
    <row r="28" spans="1:29" ht="22.5" customHeight="1">
      <c r="A28" s="44">
        <v>3</v>
      </c>
      <c r="B28" s="69" t="s">
        <v>70</v>
      </c>
      <c r="C28" s="70" t="s">
        <v>72</v>
      </c>
      <c r="D28" s="44" t="s">
        <v>73</v>
      </c>
      <c r="E28" s="46">
        <v>6000000</v>
      </c>
      <c r="F28" s="44">
        <v>26</v>
      </c>
      <c r="G28" s="46">
        <f t="shared" si="18"/>
        <v>6000000</v>
      </c>
      <c r="H28" s="46">
        <f t="shared" si="19"/>
        <v>650000</v>
      </c>
      <c r="I28" s="46"/>
      <c r="J28" s="46">
        <f t="shared" si="20"/>
        <v>6650000</v>
      </c>
      <c r="K28" s="46">
        <f t="shared" ref="K28" si="33">E28</f>
        <v>6000000</v>
      </c>
      <c r="L28" s="46">
        <f t="shared" si="21"/>
        <v>1050000</v>
      </c>
      <c r="M28" s="46">
        <f>K28*0.03</f>
        <v>180000</v>
      </c>
      <c r="N28" s="46">
        <f>K28*0.01</f>
        <v>60000</v>
      </c>
      <c r="O28" s="46">
        <f t="shared" si="22"/>
        <v>1290000</v>
      </c>
      <c r="P28" s="46">
        <f t="shared" si="23"/>
        <v>480000</v>
      </c>
      <c r="Q28" s="46">
        <f t="shared" si="24"/>
        <v>90000</v>
      </c>
      <c r="R28" s="46">
        <f t="shared" si="25"/>
        <v>60000</v>
      </c>
      <c r="S28" s="48">
        <f t="shared" si="26"/>
        <v>630000</v>
      </c>
      <c r="T28" s="48">
        <v>11000000</v>
      </c>
      <c r="U28" s="49"/>
      <c r="V28" s="50">
        <f t="shared" si="27"/>
        <v>11630000</v>
      </c>
      <c r="W28" s="67">
        <f t="shared" si="28"/>
        <v>650000</v>
      </c>
      <c r="X28" s="10">
        <f t="shared" si="29"/>
        <v>6000000</v>
      </c>
      <c r="Y28" s="10">
        <f t="shared" si="30"/>
        <v>0</v>
      </c>
      <c r="Z28" s="55">
        <f t="shared" si="31"/>
        <v>0</v>
      </c>
      <c r="AA28" s="68">
        <v>0</v>
      </c>
      <c r="AB28" s="10">
        <f t="shared" si="32"/>
        <v>6020000</v>
      </c>
      <c r="AC28" s="54"/>
    </row>
    <row r="29" spans="1:29" s="58" customFormat="1" ht="22.5" customHeight="1">
      <c r="A29" s="150" t="s">
        <v>61</v>
      </c>
      <c r="B29" s="151"/>
      <c r="C29" s="151"/>
      <c r="D29" s="152"/>
      <c r="E29" s="56">
        <f t="shared" ref="E29:AC29" si="34">SUM(E26:E28)</f>
        <v>18000000</v>
      </c>
      <c r="F29" s="56">
        <f t="shared" si="34"/>
        <v>77</v>
      </c>
      <c r="G29" s="56">
        <f t="shared" si="34"/>
        <v>17769230.769230768</v>
      </c>
      <c r="H29" s="56">
        <f t="shared" si="34"/>
        <v>1925000</v>
      </c>
      <c r="I29" s="56">
        <f t="shared" si="34"/>
        <v>0</v>
      </c>
      <c r="J29" s="57">
        <f t="shared" si="34"/>
        <v>19694230.769230768</v>
      </c>
      <c r="K29" s="56">
        <f t="shared" si="34"/>
        <v>18000000</v>
      </c>
      <c r="L29" s="57">
        <f t="shared" si="34"/>
        <v>3150000</v>
      </c>
      <c r="M29" s="57">
        <f t="shared" si="34"/>
        <v>540000</v>
      </c>
      <c r="N29" s="57">
        <f t="shared" si="34"/>
        <v>180000</v>
      </c>
      <c r="O29" s="56">
        <f t="shared" si="34"/>
        <v>3870000</v>
      </c>
      <c r="P29" s="56">
        <f t="shared" si="34"/>
        <v>1440000</v>
      </c>
      <c r="Q29" s="56">
        <f t="shared" si="34"/>
        <v>270000</v>
      </c>
      <c r="R29" s="56">
        <f t="shared" si="34"/>
        <v>180000</v>
      </c>
      <c r="S29" s="56">
        <f t="shared" si="34"/>
        <v>1890000</v>
      </c>
      <c r="T29" s="56">
        <f t="shared" si="34"/>
        <v>33000000</v>
      </c>
      <c r="U29" s="56">
        <f t="shared" si="34"/>
        <v>0</v>
      </c>
      <c r="V29" s="56">
        <f t="shared" si="34"/>
        <v>34890000</v>
      </c>
      <c r="W29" s="56">
        <f t="shared" si="34"/>
        <v>1925000</v>
      </c>
      <c r="X29" s="56">
        <f t="shared" si="34"/>
        <v>17769230.769230768</v>
      </c>
      <c r="Y29" s="56">
        <f t="shared" si="34"/>
        <v>0</v>
      </c>
      <c r="Z29" s="56">
        <f t="shared" si="34"/>
        <v>0</v>
      </c>
      <c r="AA29" s="56">
        <f t="shared" si="34"/>
        <v>0</v>
      </c>
      <c r="AB29" s="56">
        <f t="shared" si="34"/>
        <v>17804230.769230768</v>
      </c>
      <c r="AC29" s="56">
        <f t="shared" si="34"/>
        <v>0</v>
      </c>
    </row>
    <row r="30" spans="1:29" s="62" customFormat="1" ht="24.75" customHeight="1">
      <c r="A30" s="59"/>
      <c r="B30" s="149" t="s">
        <v>64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60"/>
      <c r="Y30" s="60"/>
      <c r="Z30" s="60"/>
      <c r="AA30" s="60"/>
      <c r="AB30" s="60"/>
      <c r="AC30" s="61"/>
    </row>
    <row r="31" spans="1:29" s="71" customFormat="1" ht="22.5" customHeight="1">
      <c r="A31" s="186" t="s">
        <v>1</v>
      </c>
      <c r="B31" s="187" t="s">
        <v>2</v>
      </c>
      <c r="C31" s="186" t="s">
        <v>3</v>
      </c>
      <c r="D31" s="197" t="s">
        <v>28</v>
      </c>
      <c r="E31" s="186" t="s">
        <v>4</v>
      </c>
      <c r="F31" s="186" t="s">
        <v>5</v>
      </c>
      <c r="G31" s="186" t="s">
        <v>6</v>
      </c>
      <c r="H31" s="186" t="s">
        <v>7</v>
      </c>
      <c r="I31" s="186"/>
      <c r="J31" s="186" t="s">
        <v>8</v>
      </c>
      <c r="K31" s="186" t="s">
        <v>9</v>
      </c>
      <c r="L31" s="186" t="s">
        <v>10</v>
      </c>
      <c r="M31" s="186"/>
      <c r="N31" s="186"/>
      <c r="O31" s="186" t="s">
        <v>27</v>
      </c>
      <c r="P31" s="187" t="s">
        <v>32</v>
      </c>
      <c r="Q31" s="187"/>
      <c r="R31" s="187"/>
      <c r="S31" s="187"/>
      <c r="T31" s="187"/>
      <c r="U31" s="187"/>
      <c r="V31" s="184" t="s">
        <v>32</v>
      </c>
      <c r="W31" s="184" t="s">
        <v>33</v>
      </c>
      <c r="X31" s="184" t="s">
        <v>34</v>
      </c>
      <c r="Y31" s="184" t="s">
        <v>35</v>
      </c>
      <c r="Z31" s="184" t="s">
        <v>36</v>
      </c>
      <c r="AA31" s="182" t="s">
        <v>37</v>
      </c>
      <c r="AB31" s="182" t="s">
        <v>38</v>
      </c>
      <c r="AC31" s="180" t="s">
        <v>39</v>
      </c>
    </row>
    <row r="32" spans="1:29" s="71" customFormat="1" ht="46.8" customHeight="1">
      <c r="A32" s="186"/>
      <c r="B32" s="187"/>
      <c r="C32" s="186"/>
      <c r="D32" s="198"/>
      <c r="E32" s="186"/>
      <c r="F32" s="186"/>
      <c r="G32" s="186"/>
      <c r="H32" s="100" t="s">
        <v>11</v>
      </c>
      <c r="I32" s="100" t="s">
        <v>12</v>
      </c>
      <c r="J32" s="186"/>
      <c r="K32" s="186"/>
      <c r="L32" s="100" t="s">
        <v>40</v>
      </c>
      <c r="M32" s="100" t="s">
        <v>13</v>
      </c>
      <c r="N32" s="100" t="s">
        <v>14</v>
      </c>
      <c r="O32" s="186"/>
      <c r="P32" s="100" t="s">
        <v>25</v>
      </c>
      <c r="Q32" s="100" t="s">
        <v>15</v>
      </c>
      <c r="R32" s="100" t="s">
        <v>14</v>
      </c>
      <c r="S32" s="101" t="s">
        <v>29</v>
      </c>
      <c r="T32" s="102" t="s">
        <v>30</v>
      </c>
      <c r="U32" s="102" t="s">
        <v>31</v>
      </c>
      <c r="V32" s="185"/>
      <c r="W32" s="185"/>
      <c r="X32" s="185"/>
      <c r="Y32" s="185"/>
      <c r="Z32" s="185"/>
      <c r="AA32" s="183"/>
      <c r="AB32" s="183"/>
      <c r="AC32" s="181"/>
    </row>
    <row r="33" spans="1:29" ht="24.75" customHeight="1">
      <c r="A33" s="44">
        <v>1</v>
      </c>
      <c r="B33" s="72" t="s">
        <v>96</v>
      </c>
      <c r="C33" s="69" t="s">
        <v>74</v>
      </c>
      <c r="D33" s="44" t="s">
        <v>77</v>
      </c>
      <c r="E33" s="73">
        <v>7000000</v>
      </c>
      <c r="F33" s="69">
        <v>23</v>
      </c>
      <c r="G33" s="46">
        <f>E33/26*F33</f>
        <v>6192307.692307693</v>
      </c>
      <c r="H33" s="46">
        <f>F33*25000</f>
        <v>575000</v>
      </c>
      <c r="I33" s="46"/>
      <c r="J33" s="46">
        <f>G33+H33+I33</f>
        <v>6767307.692307693</v>
      </c>
      <c r="K33" s="46">
        <f>E33</f>
        <v>7000000</v>
      </c>
      <c r="L33" s="46">
        <f>K33*0.175</f>
        <v>1225000</v>
      </c>
      <c r="M33" s="46">
        <f>K33*3%</f>
        <v>210000</v>
      </c>
      <c r="N33" s="46">
        <f>K33*1%</f>
        <v>70000</v>
      </c>
      <c r="O33" s="46">
        <f>L33+M33+N33</f>
        <v>1505000</v>
      </c>
      <c r="P33" s="46">
        <f>K33*8%</f>
        <v>560000</v>
      </c>
      <c r="Q33" s="46">
        <f>K33*1.5%</f>
        <v>105000</v>
      </c>
      <c r="R33" s="46">
        <f>K33*1%</f>
        <v>70000</v>
      </c>
      <c r="S33" s="48">
        <f>SUM(P33:R33)</f>
        <v>735000</v>
      </c>
      <c r="T33" s="48">
        <v>11000000</v>
      </c>
      <c r="U33" s="49"/>
      <c r="V33" s="50">
        <f>S33+T33+U33</f>
        <v>11735000</v>
      </c>
      <c r="W33" s="67">
        <f>IF(H33&gt;730000,730000,H33)</f>
        <v>575000</v>
      </c>
      <c r="X33" s="10">
        <f>J33-W33</f>
        <v>6192307.692307693</v>
      </c>
      <c r="Y33" s="10">
        <f>IF((X33-V33)&gt;0,(X33-V33),0)</f>
        <v>0</v>
      </c>
      <c r="Z33" s="55">
        <f>IF(Y33&lt;=5000000,Y33*5%,IF(Y33&lt;=10000000,250000+(Y33-5000000)*10%,IF(Y33&lt;=18000000,750000+(Y33-10000000)*15%,IF(Y33&lt;=32000000,1950000+(Y33-18000000)*20%,IF(Y33&lt;=52000000,4750000+(Y33-32000000)*25%,IF(Y33&lt;=80000000,9750000+(Y33-52000000)*30%,18150000+(Y33-80000000)*35%))))))</f>
        <v>0</v>
      </c>
      <c r="AA33" s="68">
        <v>0</v>
      </c>
      <c r="AB33" s="10">
        <f>J33-S33-Z33-AA33</f>
        <v>6032307.692307693</v>
      </c>
      <c r="AC33" s="54"/>
    </row>
    <row r="34" spans="1:29" ht="22.5" customHeight="1">
      <c r="A34" s="44">
        <v>2</v>
      </c>
      <c r="B34" s="72" t="s">
        <v>75</v>
      </c>
      <c r="C34" s="69" t="s">
        <v>76</v>
      </c>
      <c r="D34" s="44" t="s">
        <v>77</v>
      </c>
      <c r="E34" s="73">
        <v>5500000</v>
      </c>
      <c r="F34" s="69">
        <v>23</v>
      </c>
      <c r="G34" s="46">
        <f t="shared" ref="G34" si="35">E34/26*F34</f>
        <v>4865384.615384615</v>
      </c>
      <c r="H34" s="46">
        <f t="shared" ref="H34" si="36">F34*25000</f>
        <v>575000</v>
      </c>
      <c r="I34" s="46"/>
      <c r="J34" s="46">
        <f t="shared" ref="J34" si="37">G34+H34+I34</f>
        <v>5440384.615384615</v>
      </c>
      <c r="K34" s="46">
        <f>E34</f>
        <v>5500000</v>
      </c>
      <c r="L34" s="46">
        <f t="shared" ref="L34" si="38">K34*0.175</f>
        <v>962499.99999999988</v>
      </c>
      <c r="M34" s="46">
        <f>K34*0.03</f>
        <v>165000</v>
      </c>
      <c r="N34" s="46">
        <f>K34*0.01</f>
        <v>55000</v>
      </c>
      <c r="O34" s="46">
        <f t="shared" ref="O34" si="39">L34+M34+N34</f>
        <v>1182500</v>
      </c>
      <c r="P34" s="46">
        <f t="shared" ref="P34" si="40">K34*8%</f>
        <v>440000</v>
      </c>
      <c r="Q34" s="46">
        <f t="shared" ref="Q34" si="41">K34*1.5%</f>
        <v>82500</v>
      </c>
      <c r="R34" s="46">
        <f t="shared" ref="R34" si="42">K34*1%</f>
        <v>55000</v>
      </c>
      <c r="S34" s="48">
        <f t="shared" ref="S34" si="43">SUM(P34:R34)</f>
        <v>577500</v>
      </c>
      <c r="T34" s="48">
        <v>11000000</v>
      </c>
      <c r="U34" s="49"/>
      <c r="V34" s="50">
        <f t="shared" ref="V34" si="44">S34+T34+U34</f>
        <v>11577500</v>
      </c>
      <c r="W34" s="67">
        <f t="shared" ref="W34" si="45">IF(H34&gt;730000,730000,H34)</f>
        <v>575000</v>
      </c>
      <c r="X34" s="10">
        <f t="shared" ref="X34" si="46">J34-W34</f>
        <v>4865384.615384615</v>
      </c>
      <c r="Y34" s="10">
        <f t="shared" ref="Y34" si="47">IF((X34-V34)&gt;0,(X34-V34),0)</f>
        <v>0</v>
      </c>
      <c r="Z34" s="55">
        <f t="shared" ref="Z34" si="48">IF(Y34&lt;=5000000,Y34*5%,IF(Y34&lt;=10000000,250000+(Y34-5000000)*10%,IF(Y34&lt;=18000000,750000+(Y34-10000000)*15%,IF(Y34&lt;=32000000,1950000+(Y34-18000000)*20%,IF(Y34&lt;=52000000,4750000+(Y34-32000000)*25%,IF(Y34&lt;=80000000,9750000+(Y34-52000000)*30%,18150000+(Y34-80000000)*35%))))))</f>
        <v>0</v>
      </c>
      <c r="AA34" s="68">
        <v>0</v>
      </c>
      <c r="AB34" s="10">
        <f t="shared" ref="AB34" si="49">J34-S34-Z34-AA34</f>
        <v>4862884.615384615</v>
      </c>
      <c r="AC34" s="54"/>
    </row>
    <row r="35" spans="1:29" s="58" customFormat="1" ht="22.5" customHeight="1">
      <c r="A35" s="150" t="s">
        <v>61</v>
      </c>
      <c r="B35" s="151"/>
      <c r="C35" s="151"/>
      <c r="D35" s="152"/>
      <c r="E35" s="56">
        <f t="shared" ref="E35:AC35" si="50">SUM(E33:E34)</f>
        <v>12500000</v>
      </c>
      <c r="F35" s="56">
        <f t="shared" si="50"/>
        <v>46</v>
      </c>
      <c r="G35" s="56">
        <f t="shared" si="50"/>
        <v>11057692.307692308</v>
      </c>
      <c r="H35" s="56">
        <f t="shared" si="50"/>
        <v>1150000</v>
      </c>
      <c r="I35" s="56">
        <f t="shared" si="50"/>
        <v>0</v>
      </c>
      <c r="J35" s="57">
        <f t="shared" si="50"/>
        <v>12207692.307692308</v>
      </c>
      <c r="K35" s="56">
        <f t="shared" si="50"/>
        <v>12500000</v>
      </c>
      <c r="L35" s="57">
        <f t="shared" si="50"/>
        <v>2187500</v>
      </c>
      <c r="M35" s="57">
        <f t="shared" si="50"/>
        <v>375000</v>
      </c>
      <c r="N35" s="57">
        <f t="shared" si="50"/>
        <v>125000</v>
      </c>
      <c r="O35" s="56">
        <f t="shared" si="50"/>
        <v>2687500</v>
      </c>
      <c r="P35" s="56">
        <f t="shared" si="50"/>
        <v>1000000</v>
      </c>
      <c r="Q35" s="56">
        <f t="shared" si="50"/>
        <v>187500</v>
      </c>
      <c r="R35" s="56">
        <f t="shared" si="50"/>
        <v>125000</v>
      </c>
      <c r="S35" s="56">
        <f t="shared" si="50"/>
        <v>1312500</v>
      </c>
      <c r="T35" s="56">
        <f t="shared" si="50"/>
        <v>22000000</v>
      </c>
      <c r="U35" s="56">
        <f t="shared" si="50"/>
        <v>0</v>
      </c>
      <c r="V35" s="56">
        <f t="shared" si="50"/>
        <v>23312500</v>
      </c>
      <c r="W35" s="56">
        <f t="shared" si="50"/>
        <v>1150000</v>
      </c>
      <c r="X35" s="56">
        <f t="shared" si="50"/>
        <v>11057692.307692308</v>
      </c>
      <c r="Y35" s="56">
        <f t="shared" si="50"/>
        <v>0</v>
      </c>
      <c r="Z35" s="56">
        <f t="shared" si="50"/>
        <v>0</v>
      </c>
      <c r="AA35" s="56">
        <f t="shared" si="50"/>
        <v>0</v>
      </c>
      <c r="AB35" s="56">
        <f t="shared" si="50"/>
        <v>10895192.307692308</v>
      </c>
      <c r="AC35" s="56">
        <f t="shared" si="50"/>
        <v>0</v>
      </c>
    </row>
    <row r="36" spans="1:29" s="62" customFormat="1" ht="24.75" customHeight="1">
      <c r="A36" s="59"/>
      <c r="B36" s="149" t="s">
        <v>65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60"/>
      <c r="Y36" s="60"/>
      <c r="Z36" s="60"/>
      <c r="AA36" s="60"/>
      <c r="AB36" s="60"/>
      <c r="AC36" s="61"/>
    </row>
    <row r="37" spans="1:29" s="71" customFormat="1" ht="22.5" customHeight="1">
      <c r="A37" s="196" t="s">
        <v>1</v>
      </c>
      <c r="B37" s="202" t="s">
        <v>2</v>
      </c>
      <c r="C37" s="196" t="s">
        <v>3</v>
      </c>
      <c r="D37" s="200" t="s">
        <v>28</v>
      </c>
      <c r="E37" s="196" t="s">
        <v>4</v>
      </c>
      <c r="F37" s="196" t="s">
        <v>5</v>
      </c>
      <c r="G37" s="196" t="s">
        <v>6</v>
      </c>
      <c r="H37" s="196" t="s">
        <v>7</v>
      </c>
      <c r="I37" s="196"/>
      <c r="J37" s="196" t="s">
        <v>8</v>
      </c>
      <c r="K37" s="196" t="s">
        <v>9</v>
      </c>
      <c r="L37" s="196" t="s">
        <v>10</v>
      </c>
      <c r="M37" s="196"/>
      <c r="N37" s="196"/>
      <c r="O37" s="196" t="s">
        <v>27</v>
      </c>
      <c r="P37" s="202" t="s">
        <v>32</v>
      </c>
      <c r="Q37" s="202"/>
      <c r="R37" s="202"/>
      <c r="S37" s="202"/>
      <c r="T37" s="202"/>
      <c r="U37" s="202"/>
      <c r="V37" s="194" t="s">
        <v>32</v>
      </c>
      <c r="W37" s="194" t="s">
        <v>33</v>
      </c>
      <c r="X37" s="194" t="s">
        <v>34</v>
      </c>
      <c r="Y37" s="194" t="s">
        <v>35</v>
      </c>
      <c r="Z37" s="194" t="s">
        <v>36</v>
      </c>
      <c r="AA37" s="192" t="s">
        <v>37</v>
      </c>
      <c r="AB37" s="192" t="s">
        <v>38</v>
      </c>
      <c r="AC37" s="190" t="s">
        <v>39</v>
      </c>
    </row>
    <row r="38" spans="1:29" s="71" customFormat="1" ht="46.8" customHeight="1">
      <c r="A38" s="196"/>
      <c r="B38" s="202"/>
      <c r="C38" s="196"/>
      <c r="D38" s="201"/>
      <c r="E38" s="196"/>
      <c r="F38" s="196"/>
      <c r="G38" s="196"/>
      <c r="H38" s="106" t="s">
        <v>11</v>
      </c>
      <c r="I38" s="106" t="s">
        <v>12</v>
      </c>
      <c r="J38" s="196"/>
      <c r="K38" s="196"/>
      <c r="L38" s="106" t="s">
        <v>40</v>
      </c>
      <c r="M38" s="106" t="s">
        <v>13</v>
      </c>
      <c r="N38" s="106" t="s">
        <v>14</v>
      </c>
      <c r="O38" s="196"/>
      <c r="P38" s="106" t="s">
        <v>25</v>
      </c>
      <c r="Q38" s="106" t="s">
        <v>15</v>
      </c>
      <c r="R38" s="106" t="s">
        <v>14</v>
      </c>
      <c r="S38" s="107" t="s">
        <v>29</v>
      </c>
      <c r="T38" s="108" t="s">
        <v>30</v>
      </c>
      <c r="U38" s="108" t="s">
        <v>31</v>
      </c>
      <c r="V38" s="195"/>
      <c r="W38" s="195"/>
      <c r="X38" s="195"/>
      <c r="Y38" s="195"/>
      <c r="Z38" s="195"/>
      <c r="AA38" s="193"/>
      <c r="AB38" s="193"/>
      <c r="AC38" s="191"/>
    </row>
    <row r="39" spans="1:29" ht="24.75" customHeight="1">
      <c r="A39" s="44">
        <v>1</v>
      </c>
      <c r="B39" s="69" t="s">
        <v>90</v>
      </c>
      <c r="C39" s="44" t="s">
        <v>74</v>
      </c>
      <c r="D39" s="44" t="s">
        <v>80</v>
      </c>
      <c r="E39" s="46">
        <v>8000000</v>
      </c>
      <c r="F39" s="46">
        <v>24</v>
      </c>
      <c r="G39" s="46">
        <f>E39/26*F39</f>
        <v>7384615.384615384</v>
      </c>
      <c r="H39" s="46">
        <f>F39*25000</f>
        <v>600000</v>
      </c>
      <c r="I39" s="46"/>
      <c r="J39" s="46">
        <f>G39+H39+I39</f>
        <v>7984615.384615384</v>
      </c>
      <c r="K39" s="46">
        <f>E39</f>
        <v>8000000</v>
      </c>
      <c r="L39" s="46">
        <f>K39*0.175</f>
        <v>1400000</v>
      </c>
      <c r="M39" s="46">
        <f>K39*3%</f>
        <v>240000</v>
      </c>
      <c r="N39" s="46">
        <f>K39*1%</f>
        <v>80000</v>
      </c>
      <c r="O39" s="46">
        <f>L39+M39+N39</f>
        <v>1720000</v>
      </c>
      <c r="P39" s="46">
        <f>K39*8%</f>
        <v>640000</v>
      </c>
      <c r="Q39" s="46">
        <f>K39*1.5%</f>
        <v>120000</v>
      </c>
      <c r="R39" s="46">
        <f>K39*1%</f>
        <v>80000</v>
      </c>
      <c r="S39" s="48">
        <f>SUM(P39:R39)</f>
        <v>840000</v>
      </c>
      <c r="T39" s="48">
        <v>11000000</v>
      </c>
      <c r="U39" s="49"/>
      <c r="V39" s="50">
        <f>S39+T39+U39</f>
        <v>11840000</v>
      </c>
      <c r="W39" s="67">
        <f>IF(H39&gt;730000,730000,H39)</f>
        <v>600000</v>
      </c>
      <c r="X39" s="10">
        <f>J39-W39</f>
        <v>7384615.384615384</v>
      </c>
      <c r="Y39" s="10">
        <f>IF((X39-V39)&gt;0,(X39-V39),0)</f>
        <v>0</v>
      </c>
      <c r="Z39" s="55">
        <f>IF(Y39&lt;=5000000,Y39*5%,IF(Y39&lt;=10000000,250000+(Y39-5000000)*10%,IF(Y39&lt;=18000000,750000+(Y39-10000000)*15%,IF(Y39&lt;=32000000,1950000+(Y39-18000000)*20%,IF(Y39&lt;=52000000,4750000+(Y39-32000000)*25%,IF(Y39&lt;=80000000,9750000+(Y39-52000000)*30%,18150000+(Y39-80000000)*35%))))))</f>
        <v>0</v>
      </c>
      <c r="AA39" s="68">
        <v>0</v>
      </c>
      <c r="AB39" s="10">
        <f>J39-S39-Z39-AA39</f>
        <v>7144615.384615384</v>
      </c>
      <c r="AC39" s="54"/>
    </row>
    <row r="40" spans="1:29" ht="22.5" customHeight="1">
      <c r="A40" s="44">
        <v>3</v>
      </c>
      <c r="B40" s="69" t="s">
        <v>78</v>
      </c>
      <c r="C40" s="44" t="s">
        <v>79</v>
      </c>
      <c r="D40" s="44" t="s">
        <v>80</v>
      </c>
      <c r="E40" s="46">
        <v>7200000</v>
      </c>
      <c r="F40" s="46">
        <v>24</v>
      </c>
      <c r="G40" s="46">
        <f t="shared" ref="G40" si="51">E40/26*F40</f>
        <v>6646153.846153846</v>
      </c>
      <c r="H40" s="46">
        <f t="shared" ref="H40" si="52">F40*25000</f>
        <v>600000</v>
      </c>
      <c r="I40" s="46"/>
      <c r="J40" s="46">
        <f t="shared" ref="J40" si="53">G40+H40+I40</f>
        <v>7246153.846153846</v>
      </c>
      <c r="K40" s="46">
        <f t="shared" ref="K40" si="54">E40</f>
        <v>7200000</v>
      </c>
      <c r="L40" s="46">
        <f t="shared" ref="L40" si="55">K40*0.175</f>
        <v>1260000</v>
      </c>
      <c r="M40" s="46">
        <f>K40*0.03</f>
        <v>216000</v>
      </c>
      <c r="N40" s="46">
        <f>K40*0.01</f>
        <v>72000</v>
      </c>
      <c r="O40" s="46">
        <f t="shared" ref="O40" si="56">L40+M40+N40</f>
        <v>1548000</v>
      </c>
      <c r="P40" s="46">
        <f t="shared" ref="P40" si="57">K40*8%</f>
        <v>576000</v>
      </c>
      <c r="Q40" s="46">
        <f t="shared" ref="Q40" si="58">K40*1.5%</f>
        <v>108000</v>
      </c>
      <c r="R40" s="46">
        <f t="shared" ref="R40" si="59">K40*1%</f>
        <v>72000</v>
      </c>
      <c r="S40" s="48">
        <f t="shared" ref="S40" si="60">SUM(P40:R40)</f>
        <v>756000</v>
      </c>
      <c r="T40" s="48">
        <v>11000000</v>
      </c>
      <c r="U40" s="49"/>
      <c r="V40" s="50">
        <f t="shared" ref="V40" si="61">S40+T40+U40</f>
        <v>11756000</v>
      </c>
      <c r="W40" s="67">
        <f t="shared" ref="W40" si="62">IF(H40&gt;730000,730000,H40)</f>
        <v>600000</v>
      </c>
      <c r="X40" s="10">
        <f t="shared" ref="X40" si="63">J40-W40</f>
        <v>6646153.846153846</v>
      </c>
      <c r="Y40" s="10">
        <f t="shared" ref="Y40" si="64">IF((X40-V40)&gt;0,(X40-V40),0)</f>
        <v>0</v>
      </c>
      <c r="Z40" s="55">
        <f t="shared" ref="Z40" si="65">IF(Y40&lt;=5000000,Y40*5%,IF(Y40&lt;=10000000,250000+(Y40-5000000)*10%,IF(Y40&lt;=18000000,750000+(Y40-10000000)*15%,IF(Y40&lt;=32000000,1950000+(Y40-18000000)*20%,IF(Y40&lt;=52000000,4750000+(Y40-32000000)*25%,IF(Y40&lt;=80000000,9750000+(Y40-52000000)*30%,18150000+(Y40-80000000)*35%))))))</f>
        <v>0</v>
      </c>
      <c r="AA40" s="68">
        <v>0</v>
      </c>
      <c r="AB40" s="10">
        <f t="shared" ref="AB40" si="66">J40-S40-Z40-AA40</f>
        <v>6490153.846153846</v>
      </c>
      <c r="AC40" s="54"/>
    </row>
    <row r="41" spans="1:29" s="58" customFormat="1" ht="22.5" customHeight="1">
      <c r="A41" s="150" t="s">
        <v>61</v>
      </c>
      <c r="B41" s="151"/>
      <c r="C41" s="151"/>
      <c r="D41" s="152"/>
      <c r="E41" s="56">
        <f t="shared" ref="E41:AC41" si="67">SUM(E39:E40)</f>
        <v>15200000</v>
      </c>
      <c r="F41" s="56">
        <f t="shared" si="67"/>
        <v>48</v>
      </c>
      <c r="G41" s="56">
        <f t="shared" si="67"/>
        <v>14030769.23076923</v>
      </c>
      <c r="H41" s="56">
        <f t="shared" si="67"/>
        <v>1200000</v>
      </c>
      <c r="I41" s="56">
        <f t="shared" si="67"/>
        <v>0</v>
      </c>
      <c r="J41" s="57">
        <f t="shared" si="67"/>
        <v>15230769.23076923</v>
      </c>
      <c r="K41" s="56">
        <f t="shared" si="67"/>
        <v>15200000</v>
      </c>
      <c r="L41" s="57">
        <f t="shared" si="67"/>
        <v>2660000</v>
      </c>
      <c r="M41" s="57">
        <f t="shared" si="67"/>
        <v>456000</v>
      </c>
      <c r="N41" s="57">
        <f t="shared" si="67"/>
        <v>152000</v>
      </c>
      <c r="O41" s="56">
        <f t="shared" si="67"/>
        <v>3268000</v>
      </c>
      <c r="P41" s="56">
        <f t="shared" si="67"/>
        <v>1216000</v>
      </c>
      <c r="Q41" s="56">
        <f t="shared" si="67"/>
        <v>228000</v>
      </c>
      <c r="R41" s="56">
        <f t="shared" si="67"/>
        <v>152000</v>
      </c>
      <c r="S41" s="56">
        <f t="shared" si="67"/>
        <v>1596000</v>
      </c>
      <c r="T41" s="56">
        <f t="shared" si="67"/>
        <v>22000000</v>
      </c>
      <c r="U41" s="56">
        <f t="shared" si="67"/>
        <v>0</v>
      </c>
      <c r="V41" s="56">
        <f t="shared" si="67"/>
        <v>23596000</v>
      </c>
      <c r="W41" s="56">
        <f t="shared" si="67"/>
        <v>1200000</v>
      </c>
      <c r="X41" s="56">
        <f t="shared" si="67"/>
        <v>14030769.23076923</v>
      </c>
      <c r="Y41" s="56">
        <f t="shared" si="67"/>
        <v>0</v>
      </c>
      <c r="Z41" s="56">
        <f t="shared" si="67"/>
        <v>0</v>
      </c>
      <c r="AA41" s="56">
        <f t="shared" si="67"/>
        <v>0</v>
      </c>
      <c r="AB41" s="56">
        <f t="shared" si="67"/>
        <v>13634769.23076923</v>
      </c>
      <c r="AC41" s="56">
        <f t="shared" si="67"/>
        <v>0</v>
      </c>
    </row>
    <row r="42" spans="1:29" s="62" customFormat="1" ht="24.75" customHeight="1">
      <c r="A42" s="59"/>
      <c r="B42" s="149" t="s">
        <v>66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60"/>
      <c r="Y42" s="60"/>
      <c r="Z42" s="60"/>
      <c r="AA42" s="60"/>
      <c r="AB42" s="60"/>
      <c r="AC42" s="61"/>
    </row>
    <row r="43" spans="1:29" s="71" customFormat="1" ht="22.5" customHeight="1">
      <c r="A43" s="199" t="s">
        <v>1</v>
      </c>
      <c r="B43" s="209" t="s">
        <v>2</v>
      </c>
      <c r="C43" s="199" t="s">
        <v>3</v>
      </c>
      <c r="D43" s="207" t="s">
        <v>28</v>
      </c>
      <c r="E43" s="199" t="s">
        <v>4</v>
      </c>
      <c r="F43" s="199" t="s">
        <v>5</v>
      </c>
      <c r="G43" s="199" t="s">
        <v>6</v>
      </c>
      <c r="H43" s="199" t="s">
        <v>7</v>
      </c>
      <c r="I43" s="199"/>
      <c r="J43" s="199" t="s">
        <v>8</v>
      </c>
      <c r="K43" s="199" t="s">
        <v>9</v>
      </c>
      <c r="L43" s="199" t="s">
        <v>10</v>
      </c>
      <c r="M43" s="199"/>
      <c r="N43" s="199"/>
      <c r="O43" s="199" t="s">
        <v>27</v>
      </c>
      <c r="P43" s="209" t="s">
        <v>32</v>
      </c>
      <c r="Q43" s="209"/>
      <c r="R43" s="209"/>
      <c r="S43" s="209"/>
      <c r="T43" s="209"/>
      <c r="U43" s="209"/>
      <c r="V43" s="214" t="s">
        <v>32</v>
      </c>
      <c r="W43" s="214" t="s">
        <v>33</v>
      </c>
      <c r="X43" s="214" t="s">
        <v>34</v>
      </c>
      <c r="Y43" s="214" t="s">
        <v>35</v>
      </c>
      <c r="Z43" s="214" t="s">
        <v>36</v>
      </c>
      <c r="AA43" s="212" t="s">
        <v>37</v>
      </c>
      <c r="AB43" s="212" t="s">
        <v>38</v>
      </c>
      <c r="AC43" s="210" t="s">
        <v>39</v>
      </c>
    </row>
    <row r="44" spans="1:29" s="71" customFormat="1" ht="46.8" customHeight="1">
      <c r="A44" s="199"/>
      <c r="B44" s="209"/>
      <c r="C44" s="199"/>
      <c r="D44" s="208"/>
      <c r="E44" s="199"/>
      <c r="F44" s="199"/>
      <c r="G44" s="199"/>
      <c r="H44" s="103" t="s">
        <v>11</v>
      </c>
      <c r="I44" s="103" t="s">
        <v>12</v>
      </c>
      <c r="J44" s="199"/>
      <c r="K44" s="199"/>
      <c r="L44" s="103" t="s">
        <v>40</v>
      </c>
      <c r="M44" s="103" t="s">
        <v>13</v>
      </c>
      <c r="N44" s="103" t="s">
        <v>14</v>
      </c>
      <c r="O44" s="199"/>
      <c r="P44" s="103" t="s">
        <v>25</v>
      </c>
      <c r="Q44" s="103" t="s">
        <v>15</v>
      </c>
      <c r="R44" s="103" t="s">
        <v>14</v>
      </c>
      <c r="S44" s="104" t="s">
        <v>29</v>
      </c>
      <c r="T44" s="105" t="s">
        <v>30</v>
      </c>
      <c r="U44" s="105" t="s">
        <v>31</v>
      </c>
      <c r="V44" s="215"/>
      <c r="W44" s="215"/>
      <c r="X44" s="215"/>
      <c r="Y44" s="215"/>
      <c r="Z44" s="215"/>
      <c r="AA44" s="213"/>
      <c r="AB44" s="213"/>
      <c r="AC44" s="211"/>
    </row>
    <row r="45" spans="1:29" ht="24.75" customHeight="1">
      <c r="A45" s="44">
        <v>1</v>
      </c>
      <c r="B45" s="69" t="s">
        <v>81</v>
      </c>
      <c r="C45" s="44" t="s">
        <v>82</v>
      </c>
      <c r="D45" s="44" t="s">
        <v>83</v>
      </c>
      <c r="E45" s="46">
        <v>8000000</v>
      </c>
      <c r="F45" s="46">
        <v>25</v>
      </c>
      <c r="G45" s="46">
        <f>E45/26*F45</f>
        <v>7692307.692307692</v>
      </c>
      <c r="H45" s="46">
        <f>F45*25000</f>
        <v>625000</v>
      </c>
      <c r="I45" s="46"/>
      <c r="J45" s="46">
        <f>G45+H45+I45</f>
        <v>8317307.692307692</v>
      </c>
      <c r="K45" s="46">
        <f>E45</f>
        <v>8000000</v>
      </c>
      <c r="L45" s="46">
        <f>K45*0.175</f>
        <v>1400000</v>
      </c>
      <c r="M45" s="46">
        <f>K45*3%</f>
        <v>240000</v>
      </c>
      <c r="N45" s="46">
        <f>K45*1%</f>
        <v>80000</v>
      </c>
      <c r="O45" s="46">
        <f>L45+M45+N45</f>
        <v>1720000</v>
      </c>
      <c r="P45" s="46">
        <f>K45*8%</f>
        <v>640000</v>
      </c>
      <c r="Q45" s="46">
        <f>K45*1.5%</f>
        <v>120000</v>
      </c>
      <c r="R45" s="46">
        <f>K45*1%</f>
        <v>80000</v>
      </c>
      <c r="S45" s="48">
        <f>SUM(P45:R45)</f>
        <v>840000</v>
      </c>
      <c r="T45" s="48">
        <v>11000000</v>
      </c>
      <c r="U45" s="49"/>
      <c r="V45" s="50">
        <f>S45+T45+U45</f>
        <v>11840000</v>
      </c>
      <c r="W45" s="67">
        <f>IF(H45&gt;730000,730000,H45)</f>
        <v>625000</v>
      </c>
      <c r="X45" s="10">
        <f>J45-W45</f>
        <v>7692307.692307692</v>
      </c>
      <c r="Y45" s="10">
        <f>IF((X45-V45)&gt;0,(X45-V45),0)</f>
        <v>0</v>
      </c>
      <c r="Z45" s="55">
        <f>IF(Y45&lt;=5000000,Y45*5%,IF(Y45&lt;=10000000,250000+(Y45-5000000)*10%,IF(Y45&lt;=18000000,750000+(Y45-10000000)*15%,IF(Y45&lt;=32000000,1950000+(Y45-18000000)*20%,IF(Y45&lt;=52000000,4750000+(Y45-32000000)*25%,IF(Y45&lt;=80000000,9750000+(Y45-52000000)*30%,18150000+(Y45-80000000)*35%))))))</f>
        <v>0</v>
      </c>
      <c r="AA45" s="68">
        <v>0</v>
      </c>
      <c r="AB45" s="10">
        <f>J45-S45-Z45-AA45</f>
        <v>7477307.692307692</v>
      </c>
      <c r="AC45" s="54"/>
    </row>
    <row r="46" spans="1:29" ht="22.5" customHeight="1">
      <c r="A46" s="44">
        <v>2</v>
      </c>
      <c r="B46" s="69" t="s">
        <v>92</v>
      </c>
      <c r="C46" s="44" t="s">
        <v>82</v>
      </c>
      <c r="D46" s="44" t="s">
        <v>83</v>
      </c>
      <c r="E46" s="46">
        <v>8000000</v>
      </c>
      <c r="F46" s="46">
        <v>25</v>
      </c>
      <c r="G46" s="46">
        <f t="shared" ref="G46" si="68">E46/26*F46</f>
        <v>7692307.692307692</v>
      </c>
      <c r="H46" s="46">
        <f t="shared" ref="H46" si="69">F46*25000</f>
        <v>625000</v>
      </c>
      <c r="I46" s="46"/>
      <c r="J46" s="46">
        <f t="shared" ref="J46" si="70">G46+H46+I46</f>
        <v>8317307.692307692</v>
      </c>
      <c r="K46" s="46">
        <f>E46</f>
        <v>8000000</v>
      </c>
      <c r="L46" s="46">
        <f t="shared" ref="L46" si="71">K46*0.175</f>
        <v>1400000</v>
      </c>
      <c r="M46" s="46">
        <f>K46*0.03</f>
        <v>240000</v>
      </c>
      <c r="N46" s="46">
        <f>K46*0.01</f>
        <v>80000</v>
      </c>
      <c r="O46" s="46">
        <f t="shared" ref="O46" si="72">L46+M46+N46</f>
        <v>1720000</v>
      </c>
      <c r="P46" s="46">
        <f t="shared" ref="P46" si="73">K46*8%</f>
        <v>640000</v>
      </c>
      <c r="Q46" s="46">
        <f t="shared" ref="Q46" si="74">K46*1.5%</f>
        <v>120000</v>
      </c>
      <c r="R46" s="46">
        <f t="shared" ref="R46" si="75">K46*1%</f>
        <v>80000</v>
      </c>
      <c r="S46" s="48">
        <f t="shared" ref="S46" si="76">SUM(P46:R46)</f>
        <v>840000</v>
      </c>
      <c r="T46" s="48">
        <v>11000000</v>
      </c>
      <c r="U46" s="49"/>
      <c r="V46" s="50">
        <f t="shared" ref="V46" si="77">S46+T46+U46</f>
        <v>11840000</v>
      </c>
      <c r="W46" s="67">
        <f t="shared" ref="W46" si="78">IF(H46&gt;730000,730000,H46)</f>
        <v>625000</v>
      </c>
      <c r="X46" s="10">
        <f t="shared" ref="X46" si="79">J46-W46</f>
        <v>7692307.692307692</v>
      </c>
      <c r="Y46" s="10">
        <f t="shared" ref="Y46" si="80">IF((X46-V46)&gt;0,(X46-V46),0)</f>
        <v>0</v>
      </c>
      <c r="Z46" s="55">
        <f t="shared" ref="Z46" si="81">IF(Y46&lt;=5000000,Y46*5%,IF(Y46&lt;=10000000,250000+(Y46-5000000)*10%,IF(Y46&lt;=18000000,750000+(Y46-10000000)*15%,IF(Y46&lt;=32000000,1950000+(Y46-18000000)*20%,IF(Y46&lt;=52000000,4750000+(Y46-32000000)*25%,IF(Y46&lt;=80000000,9750000+(Y46-52000000)*30%,18150000+(Y46-80000000)*35%))))))</f>
        <v>0</v>
      </c>
      <c r="AA46" s="68">
        <v>0</v>
      </c>
      <c r="AB46" s="10">
        <f t="shared" ref="AB46" si="82">J46-S46-Z46-AA46</f>
        <v>7477307.692307692</v>
      </c>
      <c r="AC46" s="54"/>
    </row>
    <row r="47" spans="1:29" s="58" customFormat="1" ht="22.5" customHeight="1">
      <c r="A47" s="150" t="s">
        <v>61</v>
      </c>
      <c r="B47" s="151"/>
      <c r="C47" s="151"/>
      <c r="D47" s="152"/>
      <c r="E47" s="56">
        <f t="shared" ref="E47:AC47" si="83">SUM(E45:E46)</f>
        <v>16000000</v>
      </c>
      <c r="F47" s="56">
        <f t="shared" si="83"/>
        <v>50</v>
      </c>
      <c r="G47" s="56">
        <f t="shared" si="83"/>
        <v>15384615.384615384</v>
      </c>
      <c r="H47" s="56">
        <f t="shared" si="83"/>
        <v>1250000</v>
      </c>
      <c r="I47" s="56">
        <f t="shared" si="83"/>
        <v>0</v>
      </c>
      <c r="J47" s="57">
        <f t="shared" si="83"/>
        <v>16634615.384615384</v>
      </c>
      <c r="K47" s="56">
        <f t="shared" si="83"/>
        <v>16000000</v>
      </c>
      <c r="L47" s="57">
        <f t="shared" si="83"/>
        <v>2800000</v>
      </c>
      <c r="M47" s="57">
        <f t="shared" si="83"/>
        <v>480000</v>
      </c>
      <c r="N47" s="57">
        <f t="shared" si="83"/>
        <v>160000</v>
      </c>
      <c r="O47" s="56">
        <f t="shared" si="83"/>
        <v>3440000</v>
      </c>
      <c r="P47" s="56">
        <f t="shared" si="83"/>
        <v>1280000</v>
      </c>
      <c r="Q47" s="56">
        <f t="shared" si="83"/>
        <v>240000</v>
      </c>
      <c r="R47" s="56">
        <f t="shared" si="83"/>
        <v>160000</v>
      </c>
      <c r="S47" s="56">
        <f t="shared" si="83"/>
        <v>1680000</v>
      </c>
      <c r="T47" s="56">
        <f t="shared" si="83"/>
        <v>22000000</v>
      </c>
      <c r="U47" s="56">
        <f t="shared" si="83"/>
        <v>0</v>
      </c>
      <c r="V47" s="56">
        <f t="shared" si="83"/>
        <v>23680000</v>
      </c>
      <c r="W47" s="56">
        <f t="shared" si="83"/>
        <v>1250000</v>
      </c>
      <c r="X47" s="56">
        <f t="shared" si="83"/>
        <v>15384615.384615384</v>
      </c>
      <c r="Y47" s="56">
        <f t="shared" si="83"/>
        <v>0</v>
      </c>
      <c r="Z47" s="56">
        <f t="shared" si="83"/>
        <v>0</v>
      </c>
      <c r="AA47" s="56">
        <f t="shared" si="83"/>
        <v>0</v>
      </c>
      <c r="AB47" s="56">
        <f t="shared" si="83"/>
        <v>14954615.384615384</v>
      </c>
      <c r="AC47" s="56">
        <f t="shared" si="83"/>
        <v>0</v>
      </c>
    </row>
    <row r="48" spans="1:29" s="76" customFormat="1" ht="42.6" customHeight="1">
      <c r="A48" s="203" t="s">
        <v>16</v>
      </c>
      <c r="B48" s="204"/>
      <c r="C48" s="204"/>
      <c r="D48" s="205"/>
      <c r="E48" s="74">
        <f t="shared" ref="E48:AC48" si="84">E11+E17+E22+E29+E35+E41+E47</f>
        <v>102700000</v>
      </c>
      <c r="F48" s="74">
        <f t="shared" si="84"/>
        <v>333</v>
      </c>
      <c r="G48" s="74">
        <f t="shared" si="84"/>
        <v>95780769.230769247</v>
      </c>
      <c r="H48" s="74">
        <f t="shared" si="84"/>
        <v>8325000</v>
      </c>
      <c r="I48" s="74">
        <f t="shared" si="84"/>
        <v>0</v>
      </c>
      <c r="J48" s="74">
        <f t="shared" si="84"/>
        <v>104105769.23076925</v>
      </c>
      <c r="K48" s="74">
        <f t="shared" si="84"/>
        <v>102700000</v>
      </c>
      <c r="L48" s="75">
        <f t="shared" si="84"/>
        <v>17972500</v>
      </c>
      <c r="M48" s="75">
        <f t="shared" si="84"/>
        <v>3081000</v>
      </c>
      <c r="N48" s="75">
        <f t="shared" si="84"/>
        <v>1027000</v>
      </c>
      <c r="O48" s="74">
        <f t="shared" si="84"/>
        <v>22080500</v>
      </c>
      <c r="P48" s="75">
        <f t="shared" si="84"/>
        <v>8216000</v>
      </c>
      <c r="Q48" s="75">
        <f t="shared" si="84"/>
        <v>1540500</v>
      </c>
      <c r="R48" s="75">
        <f t="shared" si="84"/>
        <v>1027000</v>
      </c>
      <c r="S48" s="74">
        <f t="shared" si="84"/>
        <v>10783500</v>
      </c>
      <c r="T48" s="74">
        <f t="shared" si="84"/>
        <v>154000000</v>
      </c>
      <c r="U48" s="74">
        <f t="shared" si="84"/>
        <v>4400000</v>
      </c>
      <c r="V48" s="74">
        <f t="shared" si="84"/>
        <v>169183500</v>
      </c>
      <c r="W48" s="74">
        <f t="shared" si="84"/>
        <v>8325000</v>
      </c>
      <c r="X48" s="74">
        <f t="shared" si="84"/>
        <v>95780769.230769247</v>
      </c>
      <c r="Y48" s="74">
        <f t="shared" si="84"/>
        <v>710000</v>
      </c>
      <c r="Z48" s="75">
        <f t="shared" si="84"/>
        <v>35500</v>
      </c>
      <c r="AA48" s="74">
        <f t="shared" si="84"/>
        <v>0</v>
      </c>
      <c r="AB48" s="75">
        <f t="shared" si="84"/>
        <v>93286769.230769217</v>
      </c>
      <c r="AC48" s="74">
        <f t="shared" si="84"/>
        <v>0</v>
      </c>
    </row>
    <row r="49" spans="2:27" ht="20.100000000000001" customHeight="1">
      <c r="B49" s="148" t="s">
        <v>20</v>
      </c>
      <c r="C49" s="148"/>
      <c r="D49" s="148"/>
      <c r="E49" s="148"/>
      <c r="K49" s="153" t="s">
        <v>21</v>
      </c>
      <c r="L49" s="153"/>
      <c r="M49" s="153"/>
      <c r="N49" s="153"/>
      <c r="O49" s="153"/>
      <c r="P49" s="153" t="s">
        <v>22</v>
      </c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</row>
    <row r="50" spans="2:27" ht="20.399999999999999" customHeight="1">
      <c r="B50" s="144" t="s">
        <v>23</v>
      </c>
      <c r="C50" s="144"/>
      <c r="D50" s="144"/>
      <c r="E50" s="144"/>
      <c r="K50" s="144" t="s">
        <v>23</v>
      </c>
      <c r="L50" s="144"/>
      <c r="M50" s="144"/>
      <c r="N50" s="144"/>
      <c r="O50" s="144"/>
      <c r="P50" s="145" t="s">
        <v>24</v>
      </c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</row>
    <row r="51" spans="2:27" ht="20.100000000000001" customHeight="1">
      <c r="Z51" s="79"/>
    </row>
    <row r="52" spans="2:27" ht="20.100000000000001" customHeight="1">
      <c r="Z52" s="79"/>
    </row>
    <row r="53" spans="2:27" ht="20.100000000000001" customHeight="1">
      <c r="Z53" s="79"/>
    </row>
    <row r="54" spans="2:27" ht="20.100000000000001" customHeight="1">
      <c r="Z54" s="79"/>
    </row>
    <row r="55" spans="2:27" ht="20.100000000000001" customHeight="1">
      <c r="Z55" s="79"/>
    </row>
    <row r="56" spans="2:27" ht="20.100000000000001" customHeight="1">
      <c r="Z56" s="79"/>
    </row>
    <row r="57" spans="2:27" ht="20.100000000000001" customHeight="1">
      <c r="Z57" s="79"/>
    </row>
    <row r="58" spans="2:27" ht="20.100000000000001" customHeight="1">
      <c r="Z58" s="79"/>
    </row>
    <row r="59" spans="2:27" ht="20.100000000000001" customHeight="1">
      <c r="Z59" s="79"/>
    </row>
    <row r="60" spans="2:27" ht="20.100000000000001" customHeight="1">
      <c r="Z60" s="79"/>
    </row>
    <row r="61" spans="2:27" ht="20.100000000000001" customHeight="1">
      <c r="Z61" s="79"/>
    </row>
    <row r="62" spans="2:27" ht="20.100000000000001" customHeight="1">
      <c r="Z62" s="79"/>
    </row>
    <row r="63" spans="2:27" ht="20.100000000000001" customHeight="1">
      <c r="Z63" s="79"/>
    </row>
    <row r="64" spans="2:27" ht="20.100000000000001" customHeight="1">
      <c r="Z64" s="79"/>
    </row>
    <row r="65" spans="26:26" ht="20.100000000000001" customHeight="1">
      <c r="Z65" s="79"/>
    </row>
    <row r="66" spans="26:26" ht="20.100000000000001" customHeight="1">
      <c r="Z66" s="79"/>
    </row>
    <row r="67" spans="26:26" ht="20.100000000000001" customHeight="1">
      <c r="Z67" s="79"/>
    </row>
    <row r="68" spans="26:26" ht="20.100000000000001" customHeight="1">
      <c r="Z68" s="79"/>
    </row>
    <row r="69" spans="26:26" ht="20.100000000000001" customHeight="1">
      <c r="Z69" s="79"/>
    </row>
    <row r="70" spans="26:26" ht="20.100000000000001" customHeight="1">
      <c r="Z70" s="79"/>
    </row>
    <row r="71" spans="26:26" ht="20.100000000000001" customHeight="1">
      <c r="Z71" s="79"/>
    </row>
    <row r="72" spans="26:26" ht="20.100000000000001" customHeight="1">
      <c r="Z72" s="79"/>
    </row>
    <row r="73" spans="26:26" ht="20.100000000000001" customHeight="1">
      <c r="Z73" s="79"/>
    </row>
    <row r="74" spans="26:26" ht="20.100000000000001" customHeight="1">
      <c r="Z74" s="79"/>
    </row>
    <row r="75" spans="26:26" ht="20.100000000000001" customHeight="1">
      <c r="Z75" s="79"/>
    </row>
    <row r="76" spans="26:26" ht="20.100000000000001" customHeight="1">
      <c r="Z76" s="79"/>
    </row>
    <row r="77" spans="26:26" ht="20.100000000000001" customHeight="1">
      <c r="Z77" s="79"/>
    </row>
  </sheetData>
  <mergeCells count="173">
    <mergeCell ref="A48:D48"/>
    <mergeCell ref="A1:AI1"/>
    <mergeCell ref="A2:AI2"/>
    <mergeCell ref="A3:AI3"/>
    <mergeCell ref="D43:D44"/>
    <mergeCell ref="C43:C44"/>
    <mergeCell ref="B43:B44"/>
    <mergeCell ref="A43:A44"/>
    <mergeCell ref="P43:U43"/>
    <mergeCell ref="L43:N43"/>
    <mergeCell ref="H43:I43"/>
    <mergeCell ref="B36:W36"/>
    <mergeCell ref="A47:D47"/>
    <mergeCell ref="AC43:AC44"/>
    <mergeCell ref="AB43:AB44"/>
    <mergeCell ref="AA43:AA44"/>
    <mergeCell ref="Z43:Z44"/>
    <mergeCell ref="Y43:Y44"/>
    <mergeCell ref="X43:X44"/>
    <mergeCell ref="W43:W44"/>
    <mergeCell ref="V43:V44"/>
    <mergeCell ref="O43:O44"/>
    <mergeCell ref="K43:K44"/>
    <mergeCell ref="J43:J44"/>
    <mergeCell ref="G43:G44"/>
    <mergeCell ref="F43:F44"/>
    <mergeCell ref="E43:E44"/>
    <mergeCell ref="D37:D38"/>
    <mergeCell ref="C37:C38"/>
    <mergeCell ref="B37:B38"/>
    <mergeCell ref="A37:A38"/>
    <mergeCell ref="P37:U37"/>
    <mergeCell ref="L37:N37"/>
    <mergeCell ref="H37:I37"/>
    <mergeCell ref="B42:W42"/>
    <mergeCell ref="A24:A25"/>
    <mergeCell ref="P24:U24"/>
    <mergeCell ref="L24:N24"/>
    <mergeCell ref="H24:I24"/>
    <mergeCell ref="AC24:AC25"/>
    <mergeCell ref="B30:W30"/>
    <mergeCell ref="A41:D41"/>
    <mergeCell ref="AC37:AC38"/>
    <mergeCell ref="AB37:AB38"/>
    <mergeCell ref="AA37:AA38"/>
    <mergeCell ref="Z37:Z38"/>
    <mergeCell ref="Y37:Y38"/>
    <mergeCell ref="X37:X38"/>
    <mergeCell ref="W37:W38"/>
    <mergeCell ref="V37:V38"/>
    <mergeCell ref="O37:O38"/>
    <mergeCell ref="K37:K38"/>
    <mergeCell ref="J37:J38"/>
    <mergeCell ref="G37:G38"/>
    <mergeCell ref="F37:F38"/>
    <mergeCell ref="E37:E38"/>
    <mergeCell ref="D31:D32"/>
    <mergeCell ref="C31:C32"/>
    <mergeCell ref="B31:B32"/>
    <mergeCell ref="A35:D35"/>
    <mergeCell ref="AC31:AC32"/>
    <mergeCell ref="AB31:AB32"/>
    <mergeCell ref="AA31:AA32"/>
    <mergeCell ref="Z31:Z32"/>
    <mergeCell ref="Y31:Y32"/>
    <mergeCell ref="X31:X32"/>
    <mergeCell ref="W31:W32"/>
    <mergeCell ref="V31:V32"/>
    <mergeCell ref="O31:O32"/>
    <mergeCell ref="K31:K32"/>
    <mergeCell ref="J31:J32"/>
    <mergeCell ref="G31:G32"/>
    <mergeCell ref="F31:F32"/>
    <mergeCell ref="E31:E32"/>
    <mergeCell ref="A31:A32"/>
    <mergeCell ref="P31:U31"/>
    <mergeCell ref="L31:N31"/>
    <mergeCell ref="H31:I31"/>
    <mergeCell ref="A19:A20"/>
    <mergeCell ref="P19:U19"/>
    <mergeCell ref="L19:N19"/>
    <mergeCell ref="H19:I19"/>
    <mergeCell ref="A22:D22"/>
    <mergeCell ref="K19:K20"/>
    <mergeCell ref="J19:J20"/>
    <mergeCell ref="G19:G20"/>
    <mergeCell ref="F19:F20"/>
    <mergeCell ref="E19:E20"/>
    <mergeCell ref="D19:D20"/>
    <mergeCell ref="J24:J25"/>
    <mergeCell ref="G24:G25"/>
    <mergeCell ref="F24:F25"/>
    <mergeCell ref="E24:E25"/>
    <mergeCell ref="AC19:AC20"/>
    <mergeCell ref="AB19:AB20"/>
    <mergeCell ref="AA19:AA20"/>
    <mergeCell ref="Z19:Z20"/>
    <mergeCell ref="Y19:Y20"/>
    <mergeCell ref="X19:X20"/>
    <mergeCell ref="W19:W20"/>
    <mergeCell ref="V19:V20"/>
    <mergeCell ref="O19:O20"/>
    <mergeCell ref="AB24:AB25"/>
    <mergeCell ref="AA24:AA25"/>
    <mergeCell ref="Z24:Z25"/>
    <mergeCell ref="Y24:Y25"/>
    <mergeCell ref="B23:W23"/>
    <mergeCell ref="D24:D25"/>
    <mergeCell ref="C24:C25"/>
    <mergeCell ref="B24:B25"/>
    <mergeCell ref="C19:C20"/>
    <mergeCell ref="B19:B20"/>
    <mergeCell ref="AB13:AB14"/>
    <mergeCell ref="AC13:AC14"/>
    <mergeCell ref="A13:A14"/>
    <mergeCell ref="B13:B14"/>
    <mergeCell ref="C13:C14"/>
    <mergeCell ref="D13:D14"/>
    <mergeCell ref="E13:E14"/>
    <mergeCell ref="F13:F14"/>
    <mergeCell ref="G13:G14"/>
    <mergeCell ref="H13:I13"/>
    <mergeCell ref="J13:J14"/>
    <mergeCell ref="K13:K14"/>
    <mergeCell ref="L13:N13"/>
    <mergeCell ref="O13:O14"/>
    <mergeCell ref="P13:U13"/>
    <mergeCell ref="W13:W14"/>
    <mergeCell ref="X13:X14"/>
    <mergeCell ref="Y13:Y14"/>
    <mergeCell ref="Z13:Z14"/>
    <mergeCell ref="AA13:AA14"/>
    <mergeCell ref="B50:E50"/>
    <mergeCell ref="P50:AA50"/>
    <mergeCell ref="K50:O50"/>
    <mergeCell ref="V7:V8"/>
    <mergeCell ref="V13:V14"/>
    <mergeCell ref="B49:E49"/>
    <mergeCell ref="H7:I7"/>
    <mergeCell ref="J7:J8"/>
    <mergeCell ref="K7:K8"/>
    <mergeCell ref="L7:N7"/>
    <mergeCell ref="O7:O8"/>
    <mergeCell ref="P7:U7"/>
    <mergeCell ref="B12:W12"/>
    <mergeCell ref="A11:D11"/>
    <mergeCell ref="A17:D17"/>
    <mergeCell ref="P49:AA49"/>
    <mergeCell ref="K49:O49"/>
    <mergeCell ref="B18:W18"/>
    <mergeCell ref="A29:D29"/>
    <mergeCell ref="X24:X25"/>
    <mergeCell ref="W24:W25"/>
    <mergeCell ref="V24:V25"/>
    <mergeCell ref="O24:O25"/>
    <mergeCell ref="K24:K25"/>
    <mergeCell ref="A4:W4"/>
    <mergeCell ref="B5:W5"/>
    <mergeCell ref="AB7:AB8"/>
    <mergeCell ref="AC7:AC8"/>
    <mergeCell ref="A6:W6"/>
    <mergeCell ref="A7:A8"/>
    <mergeCell ref="B7:B8"/>
    <mergeCell ref="C7:C8"/>
    <mergeCell ref="E7:E8"/>
    <mergeCell ref="F7:F8"/>
    <mergeCell ref="G7:G8"/>
    <mergeCell ref="D7:D8"/>
    <mergeCell ref="X7:X8"/>
    <mergeCell ref="Y7:Y8"/>
    <mergeCell ref="Z7:Z8"/>
    <mergeCell ref="AA7:AA8"/>
    <mergeCell ref="W7:W8"/>
  </mergeCells>
  <conditionalFormatting sqref="K9:K10 K16 H16:I16 X12:AC12 C15 H9:I10 M15:R15 E15:F15 W9:W10 W15 Z9:Z10 Z15 E11:AC11 F17:AC17 H15:K15 B12 E22 E27:E29 E46:E47 E40:E41 K40 H40:I40 W40 Z40 E34:E35 E16:E17">
    <cfRule type="expression" dxfId="62" priority="19" stopIfTrue="1">
      <formula>ISERROR(B9)</formula>
    </cfRule>
  </conditionalFormatting>
  <conditionalFormatting sqref="W16">
    <cfRule type="expression" dxfId="61" priority="18" stopIfTrue="1">
      <formula>ISERROR(W16)</formula>
    </cfRule>
  </conditionalFormatting>
  <conditionalFormatting sqref="Z16">
    <cfRule type="expression" dxfId="60" priority="17" stopIfTrue="1">
      <formula>ISERROR(Z16)</formula>
    </cfRule>
  </conditionalFormatting>
  <conditionalFormatting sqref="X18:AC18 M21:R21 W21 Z21 F22:AC22 H21:K21 B18">
    <cfRule type="expression" dxfId="59" priority="16" stopIfTrue="1">
      <formula>ISERROR(B18)</formula>
    </cfRule>
  </conditionalFormatting>
  <conditionalFormatting sqref="K27:K28 H27:I28 X23:AC23 C26 M26:R26 E26:F26 W26 Z26 F29:AC29 H26:K26 B23">
    <cfRule type="expression" dxfId="58" priority="13" stopIfTrue="1">
      <formula>ISERROR(B23)</formula>
    </cfRule>
  </conditionalFormatting>
  <conditionalFormatting sqref="W27:W28">
    <cfRule type="expression" dxfId="57" priority="12" stopIfTrue="1">
      <formula>ISERROR(W27)</formula>
    </cfRule>
  </conditionalFormatting>
  <conditionalFormatting sqref="Z27:Z28">
    <cfRule type="expression" dxfId="56" priority="11" stopIfTrue="1">
      <formula>ISERROR(Z27)</formula>
    </cfRule>
  </conditionalFormatting>
  <conditionalFormatting sqref="K34 H34:I34 X30:AC30 C33 M33:R33 E33:F33 W33 Z33 F35:AC35 H33:K33 B30">
    <cfRule type="expression" dxfId="55" priority="10" stopIfTrue="1">
      <formula>ISERROR(B30)</formula>
    </cfRule>
  </conditionalFormatting>
  <conditionalFormatting sqref="W34">
    <cfRule type="expression" dxfId="54" priority="9" stopIfTrue="1">
      <formula>ISERROR(W34)</formula>
    </cfRule>
  </conditionalFormatting>
  <conditionalFormatting sqref="Z34">
    <cfRule type="expression" dxfId="53" priority="8" stopIfTrue="1">
      <formula>ISERROR(Z34)</formula>
    </cfRule>
  </conditionalFormatting>
  <conditionalFormatting sqref="X36:AC36 C39 M39:R39 E39:F39 W39 Z39 F41:AC41 H39:K39 B36">
    <cfRule type="expression" dxfId="52" priority="7" stopIfTrue="1">
      <formula>ISERROR(B36)</formula>
    </cfRule>
  </conditionalFormatting>
  <conditionalFormatting sqref="K46 H46:I46 X42:AC42 C45 M45:R45 E45:F45 W45 Z45 F47:AC47 H45:K45 B42">
    <cfRule type="expression" dxfId="51" priority="4" stopIfTrue="1">
      <formula>ISERROR(B42)</formula>
    </cfRule>
  </conditionalFormatting>
  <conditionalFormatting sqref="W46">
    <cfRule type="expression" dxfId="50" priority="3" stopIfTrue="1">
      <formula>ISERROR(W46)</formula>
    </cfRule>
  </conditionalFormatting>
  <conditionalFormatting sqref="Z46">
    <cfRule type="expression" dxfId="49" priority="2" stopIfTrue="1">
      <formula>ISERROR(Z46)</formula>
    </cfRule>
  </conditionalFormatting>
  <conditionalFormatting sqref="E21">
    <cfRule type="expression" dxfId="48" priority="1" stopIfTrue="1">
      <formula>ISERROR(E21)</formula>
    </cfRule>
  </conditionalFormatting>
  <pageMargins left="0.16" right="0.13" top="0.75" bottom="0.75" header="0.3" footer="0.3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59999389629810485"/>
    <pageSetUpPr fitToPage="1"/>
  </sheetPr>
  <dimension ref="A1:AJ31"/>
  <sheetViews>
    <sheetView topLeftCell="A4" workbookViewId="0">
      <selection activeCell="R13" sqref="R13"/>
    </sheetView>
  </sheetViews>
  <sheetFormatPr defaultColWidth="9.109375" defaultRowHeight="15.6"/>
  <cols>
    <col min="1" max="1" width="5.33203125" style="19" customWidth="1"/>
    <col min="2" max="2" width="19.33203125" style="7" customWidth="1"/>
    <col min="3" max="3" width="3.5546875" style="36" customWidth="1"/>
    <col min="4" max="4" width="3.6640625" style="36" customWidth="1"/>
    <col min="5" max="5" width="3.5546875" style="36" customWidth="1"/>
    <col min="6" max="6" width="3.5546875" style="37" customWidth="1"/>
    <col min="7" max="10" width="3.5546875" style="36" customWidth="1"/>
    <col min="11" max="11" width="3.33203125" style="36" customWidth="1"/>
    <col min="12" max="12" width="4.109375" style="36" bestFit="1" customWidth="1"/>
    <col min="13" max="13" width="4.109375" style="37" bestFit="1" customWidth="1"/>
    <col min="14" max="17" width="3.5546875" style="36" customWidth="1"/>
    <col min="18" max="18" width="3.109375" style="36" customWidth="1"/>
    <col min="19" max="19" width="3.5546875" style="36" customWidth="1"/>
    <col min="20" max="20" width="3.5546875" style="37" customWidth="1"/>
    <col min="21" max="24" width="3.5546875" style="36" customWidth="1"/>
    <col min="25" max="25" width="3.88671875" style="36" bestFit="1" customWidth="1"/>
    <col min="26" max="26" width="3.5546875" style="36" customWidth="1"/>
    <col min="27" max="27" width="3.5546875" style="37" customWidth="1"/>
    <col min="28" max="32" width="3.5546875" style="36" customWidth="1"/>
    <col min="33" max="33" width="3.77734375" style="36" customWidth="1"/>
    <col min="34" max="34" width="6.5546875" style="38" customWidth="1"/>
    <col min="35" max="35" width="8.109375" style="26" customWidth="1"/>
    <col min="36" max="36" width="0.109375" style="19" hidden="1" customWidth="1"/>
    <col min="37" max="16384" width="9.109375" style="19"/>
  </cols>
  <sheetData>
    <row r="1" spans="1:36" s="6" customFormat="1">
      <c r="A1" s="121" t="s">
        <v>97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</row>
    <row r="2" spans="1:36" s="6" customFormat="1">
      <c r="A2" s="121" t="s">
        <v>98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</row>
    <row r="3" spans="1:36" s="6" customFormat="1">
      <c r="A3" s="121" t="s">
        <v>99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</row>
    <row r="4" spans="1:36">
      <c r="A4" s="122" t="s">
        <v>42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8"/>
    </row>
    <row r="5" spans="1:36">
      <c r="A5" s="123" t="s">
        <v>102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8"/>
    </row>
    <row r="6" spans="1:36" ht="22.2" customHeight="1">
      <c r="A6" s="124" t="s">
        <v>43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6"/>
      <c r="AJ6" s="20"/>
    </row>
    <row r="7" spans="1:36" ht="34.799999999999997" customHeight="1">
      <c r="A7" s="80" t="s">
        <v>44</v>
      </c>
      <c r="B7" s="81" t="s">
        <v>45</v>
      </c>
      <c r="C7" s="82" t="s">
        <v>46</v>
      </c>
      <c r="D7" s="83" t="s">
        <v>47</v>
      </c>
      <c r="E7" s="82" t="s">
        <v>48</v>
      </c>
      <c r="F7" s="82" t="s">
        <v>49</v>
      </c>
      <c r="G7" s="82" t="s">
        <v>50</v>
      </c>
      <c r="H7" s="82" t="s">
        <v>51</v>
      </c>
      <c r="I7" s="82" t="s">
        <v>52</v>
      </c>
      <c r="J7" s="82" t="s">
        <v>53</v>
      </c>
      <c r="K7" s="83" t="s">
        <v>54</v>
      </c>
      <c r="L7" s="84">
        <v>10</v>
      </c>
      <c r="M7" s="84">
        <v>11</v>
      </c>
      <c r="N7" s="84">
        <v>12</v>
      </c>
      <c r="O7" s="84">
        <v>13</v>
      </c>
      <c r="P7" s="84">
        <v>14</v>
      </c>
      <c r="Q7" s="84">
        <v>15</v>
      </c>
      <c r="R7" s="85">
        <v>16</v>
      </c>
      <c r="S7" s="84">
        <v>17</v>
      </c>
      <c r="T7" s="84">
        <v>18</v>
      </c>
      <c r="U7" s="84">
        <v>19</v>
      </c>
      <c r="V7" s="84">
        <v>20</v>
      </c>
      <c r="W7" s="84">
        <v>21</v>
      </c>
      <c r="X7" s="84">
        <v>22</v>
      </c>
      <c r="Y7" s="85">
        <v>23</v>
      </c>
      <c r="Z7" s="84">
        <v>24</v>
      </c>
      <c r="AA7" s="84">
        <v>25</v>
      </c>
      <c r="AB7" s="84">
        <v>26</v>
      </c>
      <c r="AC7" s="84">
        <v>27</v>
      </c>
      <c r="AD7" s="84">
        <v>28</v>
      </c>
      <c r="AE7" s="84">
        <v>29</v>
      </c>
      <c r="AF7" s="84">
        <v>30</v>
      </c>
      <c r="AG7" s="85">
        <v>31</v>
      </c>
      <c r="AH7" s="84" t="s">
        <v>55</v>
      </c>
      <c r="AI7" s="80" t="s">
        <v>56</v>
      </c>
      <c r="AJ7" s="21"/>
    </row>
    <row r="8" spans="1:36">
      <c r="A8" s="129" t="s">
        <v>86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</row>
    <row r="9" spans="1:36">
      <c r="A9" s="15">
        <v>1</v>
      </c>
      <c r="B9" s="1" t="s">
        <v>85</v>
      </c>
      <c r="C9" s="22">
        <v>1</v>
      </c>
      <c r="D9" s="22">
        <v>1</v>
      </c>
      <c r="E9" s="22"/>
      <c r="F9" s="22">
        <v>1</v>
      </c>
      <c r="G9" s="22">
        <v>1</v>
      </c>
      <c r="H9" s="22">
        <v>1</v>
      </c>
      <c r="I9" s="22">
        <v>1</v>
      </c>
      <c r="J9" s="22">
        <v>1</v>
      </c>
      <c r="K9" s="22">
        <v>1</v>
      </c>
      <c r="L9" s="22"/>
      <c r="M9" s="22">
        <v>1</v>
      </c>
      <c r="N9" s="22">
        <v>1</v>
      </c>
      <c r="O9" s="22">
        <v>1</v>
      </c>
      <c r="P9" s="22">
        <v>1</v>
      </c>
      <c r="Q9" s="22">
        <v>1</v>
      </c>
      <c r="R9" s="22">
        <v>1</v>
      </c>
      <c r="S9" s="22"/>
      <c r="T9" s="22">
        <v>1</v>
      </c>
      <c r="U9" s="22">
        <v>1</v>
      </c>
      <c r="V9" s="22">
        <v>1</v>
      </c>
      <c r="W9" s="22">
        <v>1</v>
      </c>
      <c r="X9" s="22">
        <v>1</v>
      </c>
      <c r="Y9" s="22">
        <v>1</v>
      </c>
      <c r="Z9" s="22"/>
      <c r="AA9" s="22">
        <v>1</v>
      </c>
      <c r="AB9" s="22">
        <v>1</v>
      </c>
      <c r="AC9" s="22">
        <v>1</v>
      </c>
      <c r="AD9" s="22">
        <v>1</v>
      </c>
      <c r="AE9" s="22"/>
      <c r="AF9" s="22"/>
      <c r="AG9" s="22"/>
      <c r="AH9" s="22">
        <f>SUM(C9:AG9)</f>
        <v>24</v>
      </c>
      <c r="AI9" s="8"/>
    </row>
    <row r="10" spans="1:36">
      <c r="A10" s="15">
        <v>2</v>
      </c>
      <c r="B10" s="1" t="s">
        <v>88</v>
      </c>
      <c r="C10" s="22">
        <v>1</v>
      </c>
      <c r="D10" s="22">
        <v>1</v>
      </c>
      <c r="E10" s="22"/>
      <c r="F10" s="22">
        <v>1</v>
      </c>
      <c r="G10" s="22">
        <v>1</v>
      </c>
      <c r="H10" s="22">
        <v>1</v>
      </c>
      <c r="I10" s="22">
        <v>1</v>
      </c>
      <c r="J10" s="22">
        <v>1</v>
      </c>
      <c r="K10" s="22">
        <v>1</v>
      </c>
      <c r="L10" s="22"/>
      <c r="M10" s="22">
        <v>1</v>
      </c>
      <c r="N10" s="22">
        <v>1</v>
      </c>
      <c r="O10" s="22">
        <v>1</v>
      </c>
      <c r="P10" s="22">
        <v>1</v>
      </c>
      <c r="Q10" s="22">
        <v>1</v>
      </c>
      <c r="R10" s="22">
        <v>1</v>
      </c>
      <c r="S10" s="22"/>
      <c r="T10" s="22">
        <v>1</v>
      </c>
      <c r="U10" s="22">
        <v>1</v>
      </c>
      <c r="V10" s="22">
        <v>1</v>
      </c>
      <c r="W10" s="22">
        <v>1</v>
      </c>
      <c r="X10" s="22">
        <v>1</v>
      </c>
      <c r="Y10" s="22">
        <v>1</v>
      </c>
      <c r="Z10" s="22"/>
      <c r="AA10" s="22">
        <v>1</v>
      </c>
      <c r="AB10" s="22">
        <v>1</v>
      </c>
      <c r="AC10" s="22">
        <v>1</v>
      </c>
      <c r="AD10" s="22">
        <v>1</v>
      </c>
      <c r="AE10" s="22"/>
      <c r="AF10" s="22"/>
      <c r="AG10" s="22"/>
      <c r="AH10" s="22">
        <f>SUM(C10:AG10)</f>
        <v>24</v>
      </c>
      <c r="AI10" s="8"/>
    </row>
    <row r="11" spans="1:36">
      <c r="A11" s="129" t="s">
        <v>60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</row>
    <row r="12" spans="1:36">
      <c r="A12" s="15">
        <v>1</v>
      </c>
      <c r="B12" s="2" t="s">
        <v>17</v>
      </c>
      <c r="C12" s="22">
        <v>1</v>
      </c>
      <c r="D12" s="22">
        <v>1</v>
      </c>
      <c r="E12" s="22"/>
      <c r="F12" s="22">
        <v>1</v>
      </c>
      <c r="G12" s="22">
        <v>1</v>
      </c>
      <c r="H12" s="22">
        <v>1</v>
      </c>
      <c r="I12" s="22">
        <v>1</v>
      </c>
      <c r="J12" s="22">
        <v>1</v>
      </c>
      <c r="K12" s="22">
        <v>1</v>
      </c>
      <c r="L12" s="22"/>
      <c r="M12" s="22">
        <v>1</v>
      </c>
      <c r="N12" s="22">
        <v>1</v>
      </c>
      <c r="O12" s="22">
        <v>1</v>
      </c>
      <c r="P12" s="22">
        <v>1</v>
      </c>
      <c r="Q12" s="22">
        <v>1</v>
      </c>
      <c r="R12" s="22">
        <v>1</v>
      </c>
      <c r="S12" s="22"/>
      <c r="T12" s="22">
        <v>1</v>
      </c>
      <c r="U12" s="22"/>
      <c r="V12" s="22">
        <v>1</v>
      </c>
      <c r="W12" s="22">
        <v>1</v>
      </c>
      <c r="X12" s="22">
        <v>1</v>
      </c>
      <c r="Y12" s="22">
        <v>1</v>
      </c>
      <c r="Z12" s="22"/>
      <c r="AA12" s="22">
        <v>1</v>
      </c>
      <c r="AB12" s="22">
        <v>1</v>
      </c>
      <c r="AC12" s="22">
        <v>1</v>
      </c>
      <c r="AD12" s="22">
        <v>1</v>
      </c>
      <c r="AE12" s="22"/>
      <c r="AF12" s="22"/>
      <c r="AG12" s="22"/>
      <c r="AH12" s="22">
        <v>20</v>
      </c>
      <c r="AI12" s="8"/>
    </row>
    <row r="13" spans="1:36">
      <c r="A13" s="15">
        <v>2</v>
      </c>
      <c r="B13" s="1" t="s">
        <v>95</v>
      </c>
      <c r="C13" s="22">
        <v>1</v>
      </c>
      <c r="D13" s="22">
        <v>1</v>
      </c>
      <c r="E13" s="22"/>
      <c r="F13" s="22">
        <v>1</v>
      </c>
      <c r="G13" s="22">
        <v>1</v>
      </c>
      <c r="H13" s="22">
        <v>1</v>
      </c>
      <c r="I13" s="22">
        <v>1</v>
      </c>
      <c r="J13" s="22">
        <v>1</v>
      </c>
      <c r="K13" s="22"/>
      <c r="L13" s="22"/>
      <c r="M13" s="22">
        <v>1</v>
      </c>
      <c r="N13" s="22">
        <v>1</v>
      </c>
      <c r="O13" s="22">
        <v>1</v>
      </c>
      <c r="P13" s="22">
        <v>1</v>
      </c>
      <c r="Q13" s="22">
        <v>1</v>
      </c>
      <c r="R13" s="22">
        <v>1</v>
      </c>
      <c r="S13" s="22"/>
      <c r="T13" s="22">
        <v>1</v>
      </c>
      <c r="U13" s="22">
        <v>1</v>
      </c>
      <c r="V13" s="22">
        <v>1</v>
      </c>
      <c r="W13" s="22">
        <v>1</v>
      </c>
      <c r="X13" s="22">
        <v>1</v>
      </c>
      <c r="Y13" s="22">
        <v>1</v>
      </c>
      <c r="Z13" s="22"/>
      <c r="AA13" s="22">
        <v>1</v>
      </c>
      <c r="AB13" s="22">
        <v>1</v>
      </c>
      <c r="AC13" s="22">
        <v>1</v>
      </c>
      <c r="AD13" s="22">
        <v>1</v>
      </c>
      <c r="AE13" s="22"/>
      <c r="AF13" s="22"/>
      <c r="AG13" s="22"/>
      <c r="AH13" s="22">
        <v>20</v>
      </c>
      <c r="AI13" s="8"/>
    </row>
    <row r="14" spans="1:36">
      <c r="A14" s="129" t="s">
        <v>62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</row>
    <row r="15" spans="1:36">
      <c r="A15" s="15">
        <v>1</v>
      </c>
      <c r="B15" s="9" t="s">
        <v>91</v>
      </c>
      <c r="C15" s="22">
        <v>1</v>
      </c>
      <c r="D15" s="22">
        <v>1</v>
      </c>
      <c r="E15" s="22"/>
      <c r="F15" s="22">
        <v>1</v>
      </c>
      <c r="G15" s="22">
        <v>1</v>
      </c>
      <c r="H15" s="22">
        <v>1</v>
      </c>
      <c r="I15" s="22">
        <v>1</v>
      </c>
      <c r="J15" s="22">
        <v>1</v>
      </c>
      <c r="K15" s="22">
        <v>1</v>
      </c>
      <c r="L15" s="22"/>
      <c r="M15" s="22">
        <v>1</v>
      </c>
      <c r="N15" s="22">
        <v>1</v>
      </c>
      <c r="O15" s="22">
        <v>1</v>
      </c>
      <c r="P15" s="22">
        <v>1</v>
      </c>
      <c r="Q15" s="22">
        <v>1</v>
      </c>
      <c r="R15" s="22">
        <v>1</v>
      </c>
      <c r="S15" s="22"/>
      <c r="T15" s="22">
        <v>1</v>
      </c>
      <c r="U15" s="22"/>
      <c r="V15" s="22">
        <v>1</v>
      </c>
      <c r="W15" s="22">
        <v>1</v>
      </c>
      <c r="X15" s="22">
        <v>1</v>
      </c>
      <c r="Y15" s="22">
        <v>1</v>
      </c>
      <c r="Z15" s="22"/>
      <c r="AA15" s="22">
        <v>1</v>
      </c>
      <c r="AB15" s="22">
        <v>1</v>
      </c>
      <c r="AC15" s="22">
        <v>1</v>
      </c>
      <c r="AD15" s="22">
        <v>1</v>
      </c>
      <c r="AE15" s="22"/>
      <c r="AF15" s="22"/>
      <c r="AG15" s="22"/>
      <c r="AH15" s="22">
        <v>20</v>
      </c>
      <c r="AI15" s="8"/>
    </row>
    <row r="16" spans="1:36">
      <c r="A16" s="129" t="s">
        <v>63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</row>
    <row r="17" spans="1:35">
      <c r="A17" s="15">
        <v>1</v>
      </c>
      <c r="B17" s="11" t="s">
        <v>93</v>
      </c>
      <c r="C17" s="22">
        <v>1</v>
      </c>
      <c r="D17" s="22">
        <v>1</v>
      </c>
      <c r="E17" s="22"/>
      <c r="F17" s="22">
        <v>1</v>
      </c>
      <c r="G17" s="22">
        <v>1</v>
      </c>
      <c r="H17" s="22">
        <v>1</v>
      </c>
      <c r="I17" s="22">
        <v>1</v>
      </c>
      <c r="J17" s="22">
        <v>1</v>
      </c>
      <c r="K17" s="22">
        <v>1</v>
      </c>
      <c r="L17" s="22"/>
      <c r="M17" s="22">
        <v>1</v>
      </c>
      <c r="N17" s="22">
        <v>1</v>
      </c>
      <c r="O17" s="22">
        <v>1</v>
      </c>
      <c r="P17" s="22">
        <v>1</v>
      </c>
      <c r="Q17" s="22">
        <v>1</v>
      </c>
      <c r="R17" s="22">
        <v>1</v>
      </c>
      <c r="S17" s="22"/>
      <c r="T17" s="22">
        <v>1</v>
      </c>
      <c r="U17" s="22"/>
      <c r="V17" s="22">
        <v>1</v>
      </c>
      <c r="W17" s="22">
        <v>1</v>
      </c>
      <c r="X17" s="22">
        <v>1</v>
      </c>
      <c r="Y17" s="22">
        <v>1</v>
      </c>
      <c r="Z17" s="22"/>
      <c r="AA17" s="22">
        <v>1</v>
      </c>
      <c r="AB17" s="22">
        <v>1</v>
      </c>
      <c r="AC17" s="22">
        <v>1</v>
      </c>
      <c r="AD17" s="22">
        <v>1</v>
      </c>
      <c r="AE17" s="22"/>
      <c r="AF17" s="22"/>
      <c r="AG17" s="22"/>
      <c r="AH17" s="22">
        <f>SUM(C17:AG17)</f>
        <v>23</v>
      </c>
      <c r="AI17" s="8"/>
    </row>
    <row r="18" spans="1:35">
      <c r="A18" s="15">
        <v>2</v>
      </c>
      <c r="B18" s="12" t="s">
        <v>69</v>
      </c>
      <c r="C18" s="22">
        <v>1</v>
      </c>
      <c r="D18" s="22">
        <v>1</v>
      </c>
      <c r="E18" s="22"/>
      <c r="F18" s="22">
        <v>1</v>
      </c>
      <c r="G18" s="22">
        <v>1</v>
      </c>
      <c r="H18" s="22">
        <v>1</v>
      </c>
      <c r="I18" s="22">
        <v>1</v>
      </c>
      <c r="J18" s="22">
        <v>1</v>
      </c>
      <c r="K18" s="22">
        <v>1</v>
      </c>
      <c r="L18" s="22"/>
      <c r="M18" s="22">
        <v>1</v>
      </c>
      <c r="N18" s="22">
        <v>1</v>
      </c>
      <c r="O18" s="22">
        <v>1</v>
      </c>
      <c r="P18" s="22">
        <v>1</v>
      </c>
      <c r="Q18" s="22">
        <v>1</v>
      </c>
      <c r="R18" s="22">
        <v>1</v>
      </c>
      <c r="S18" s="22"/>
      <c r="T18" s="22">
        <v>1</v>
      </c>
      <c r="U18" s="22">
        <v>1</v>
      </c>
      <c r="V18" s="22">
        <v>1</v>
      </c>
      <c r="W18" s="22">
        <v>1</v>
      </c>
      <c r="X18" s="22">
        <v>1</v>
      </c>
      <c r="Y18" s="22">
        <v>1</v>
      </c>
      <c r="Z18" s="22"/>
      <c r="AA18" s="22">
        <v>1</v>
      </c>
      <c r="AB18" s="22">
        <v>1</v>
      </c>
      <c r="AC18" s="22">
        <v>1</v>
      </c>
      <c r="AD18" s="22">
        <v>1</v>
      </c>
      <c r="AE18" s="22"/>
      <c r="AF18" s="22"/>
      <c r="AG18" s="22"/>
      <c r="AH18" s="22">
        <f>SUM(C18:AG18)</f>
        <v>24</v>
      </c>
      <c r="AI18" s="8"/>
    </row>
    <row r="19" spans="1:35">
      <c r="A19" s="15">
        <v>3</v>
      </c>
      <c r="B19" s="12" t="s">
        <v>70</v>
      </c>
      <c r="C19" s="22">
        <v>1</v>
      </c>
      <c r="D19" s="22">
        <v>1</v>
      </c>
      <c r="E19" s="22"/>
      <c r="F19" s="22">
        <v>1</v>
      </c>
      <c r="G19" s="22">
        <v>1</v>
      </c>
      <c r="H19" s="22">
        <v>1</v>
      </c>
      <c r="I19" s="22">
        <v>1</v>
      </c>
      <c r="J19" s="22">
        <v>1</v>
      </c>
      <c r="K19" s="22">
        <v>1</v>
      </c>
      <c r="L19" s="22"/>
      <c r="M19" s="22">
        <v>1</v>
      </c>
      <c r="N19" s="22">
        <v>1</v>
      </c>
      <c r="O19" s="22">
        <v>1</v>
      </c>
      <c r="P19" s="22">
        <v>1</v>
      </c>
      <c r="Q19" s="22">
        <v>1</v>
      </c>
      <c r="R19" s="22">
        <v>1</v>
      </c>
      <c r="S19" s="22"/>
      <c r="T19" s="22">
        <v>1</v>
      </c>
      <c r="U19" s="22">
        <v>1</v>
      </c>
      <c r="V19" s="22">
        <v>1</v>
      </c>
      <c r="W19" s="22">
        <v>1</v>
      </c>
      <c r="X19" s="22">
        <v>1</v>
      </c>
      <c r="Y19" s="22">
        <v>1</v>
      </c>
      <c r="Z19" s="22"/>
      <c r="AA19" s="22">
        <v>1</v>
      </c>
      <c r="AB19" s="22">
        <v>1</v>
      </c>
      <c r="AC19" s="22">
        <v>1</v>
      </c>
      <c r="AD19" s="22">
        <v>1</v>
      </c>
      <c r="AE19" s="22"/>
      <c r="AF19" s="22"/>
      <c r="AG19" s="22"/>
      <c r="AH19" s="22">
        <f t="shared" ref="AH19" si="0">SUM(C19:AG19)</f>
        <v>24</v>
      </c>
      <c r="AI19" s="8"/>
    </row>
    <row r="20" spans="1:35">
      <c r="A20" s="129" t="s">
        <v>64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</row>
    <row r="21" spans="1:35">
      <c r="A21" s="15">
        <v>1</v>
      </c>
      <c r="B21" s="16" t="s">
        <v>96</v>
      </c>
      <c r="C21" s="22">
        <v>1</v>
      </c>
      <c r="D21" s="22">
        <v>1</v>
      </c>
      <c r="E21" s="22"/>
      <c r="F21" s="22">
        <v>1</v>
      </c>
      <c r="G21" s="22">
        <v>1</v>
      </c>
      <c r="H21" s="22">
        <v>1</v>
      </c>
      <c r="I21" s="22">
        <v>1</v>
      </c>
      <c r="J21" s="22">
        <v>1</v>
      </c>
      <c r="K21" s="22">
        <v>1</v>
      </c>
      <c r="L21" s="22"/>
      <c r="M21" s="22">
        <v>1</v>
      </c>
      <c r="N21" s="22">
        <v>1</v>
      </c>
      <c r="O21" s="22">
        <v>1</v>
      </c>
      <c r="P21" s="22">
        <v>1</v>
      </c>
      <c r="Q21" s="22">
        <v>1</v>
      </c>
      <c r="R21" s="22">
        <v>1</v>
      </c>
      <c r="S21" s="22"/>
      <c r="T21" s="22">
        <v>1</v>
      </c>
      <c r="U21" s="22"/>
      <c r="V21" s="22">
        <v>1</v>
      </c>
      <c r="W21" s="22">
        <v>1</v>
      </c>
      <c r="X21" s="22">
        <v>1</v>
      </c>
      <c r="Y21" s="22">
        <v>1</v>
      </c>
      <c r="Z21" s="22"/>
      <c r="AA21" s="22">
        <v>1</v>
      </c>
      <c r="AB21" s="22">
        <v>1</v>
      </c>
      <c r="AC21" s="22">
        <v>1</v>
      </c>
      <c r="AD21" s="22"/>
      <c r="AE21" s="22"/>
      <c r="AF21" s="22"/>
      <c r="AG21" s="22"/>
      <c r="AH21" s="22">
        <f>SUM(C21:AG21)</f>
        <v>22</v>
      </c>
      <c r="AI21" s="8"/>
    </row>
    <row r="22" spans="1:35">
      <c r="A22" s="15">
        <v>2</v>
      </c>
      <c r="B22" s="16" t="s">
        <v>75</v>
      </c>
      <c r="C22" s="22">
        <v>1</v>
      </c>
      <c r="D22" s="22">
        <v>1</v>
      </c>
      <c r="E22" s="22"/>
      <c r="F22" s="22">
        <v>1</v>
      </c>
      <c r="G22" s="22">
        <v>1</v>
      </c>
      <c r="H22" s="22">
        <v>1</v>
      </c>
      <c r="I22" s="22">
        <v>1</v>
      </c>
      <c r="J22" s="22"/>
      <c r="K22" s="22"/>
      <c r="L22" s="22"/>
      <c r="M22" s="22">
        <v>1</v>
      </c>
      <c r="N22" s="22">
        <v>1</v>
      </c>
      <c r="O22" s="22">
        <v>1</v>
      </c>
      <c r="P22" s="22">
        <v>1</v>
      </c>
      <c r="Q22" s="22">
        <v>1</v>
      </c>
      <c r="R22" s="22">
        <v>1</v>
      </c>
      <c r="S22" s="22"/>
      <c r="T22" s="22">
        <v>1</v>
      </c>
      <c r="U22" s="22">
        <v>1</v>
      </c>
      <c r="V22" s="22">
        <v>1</v>
      </c>
      <c r="W22" s="22">
        <v>1</v>
      </c>
      <c r="X22" s="22">
        <v>1</v>
      </c>
      <c r="Y22" s="22">
        <v>1</v>
      </c>
      <c r="Z22" s="22"/>
      <c r="AA22" s="22">
        <v>1</v>
      </c>
      <c r="AB22" s="22">
        <v>1</v>
      </c>
      <c r="AC22" s="22">
        <v>1</v>
      </c>
      <c r="AD22" s="22">
        <v>1</v>
      </c>
      <c r="AE22" s="22"/>
      <c r="AF22" s="22"/>
      <c r="AG22" s="22"/>
      <c r="AH22" s="22">
        <f>SUM(C22:AG22)</f>
        <v>22</v>
      </c>
      <c r="AI22" s="8"/>
    </row>
    <row r="23" spans="1:35">
      <c r="A23" s="129" t="s">
        <v>65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</row>
    <row r="24" spans="1:35">
      <c r="A24" s="15">
        <v>1</v>
      </c>
      <c r="B24" s="12" t="s">
        <v>90</v>
      </c>
      <c r="C24" s="22">
        <v>1</v>
      </c>
      <c r="D24" s="22">
        <v>1</v>
      </c>
      <c r="E24" s="22"/>
      <c r="F24" s="22">
        <v>1</v>
      </c>
      <c r="G24" s="22">
        <v>1</v>
      </c>
      <c r="H24" s="22">
        <v>1</v>
      </c>
      <c r="I24" s="22">
        <v>1</v>
      </c>
      <c r="J24" s="22">
        <v>1</v>
      </c>
      <c r="K24" s="22">
        <v>1</v>
      </c>
      <c r="L24" s="22"/>
      <c r="M24" s="22">
        <v>1</v>
      </c>
      <c r="N24" s="22">
        <v>1</v>
      </c>
      <c r="O24" s="22">
        <v>1</v>
      </c>
      <c r="P24" s="22">
        <v>1</v>
      </c>
      <c r="Q24" s="22">
        <v>1</v>
      </c>
      <c r="R24" s="22">
        <v>1</v>
      </c>
      <c r="S24" s="22"/>
      <c r="T24" s="22">
        <v>1</v>
      </c>
      <c r="U24" s="22">
        <v>1</v>
      </c>
      <c r="V24" s="22">
        <v>1</v>
      </c>
      <c r="W24" s="22">
        <v>1</v>
      </c>
      <c r="X24" s="22">
        <v>1</v>
      </c>
      <c r="Y24" s="22">
        <v>1</v>
      </c>
      <c r="Z24" s="22"/>
      <c r="AA24" s="22">
        <v>1</v>
      </c>
      <c r="AB24" s="22">
        <v>1</v>
      </c>
      <c r="AC24" s="22">
        <v>1</v>
      </c>
      <c r="AD24" s="22">
        <v>1</v>
      </c>
      <c r="AE24" s="22"/>
      <c r="AF24" s="22"/>
      <c r="AG24" s="22"/>
      <c r="AH24" s="22">
        <f>SUM(C24:AG24)</f>
        <v>24</v>
      </c>
      <c r="AI24" s="8"/>
    </row>
    <row r="25" spans="1:35">
      <c r="A25" s="15">
        <v>3</v>
      </c>
      <c r="B25" s="12" t="s">
        <v>78</v>
      </c>
      <c r="C25" s="22">
        <v>1</v>
      </c>
      <c r="D25" s="22">
        <v>1</v>
      </c>
      <c r="E25" s="22"/>
      <c r="F25" s="22">
        <v>1</v>
      </c>
      <c r="G25" s="22">
        <v>1</v>
      </c>
      <c r="H25" s="22">
        <v>1</v>
      </c>
      <c r="I25" s="22">
        <v>1</v>
      </c>
      <c r="J25" s="22">
        <v>1</v>
      </c>
      <c r="K25" s="22">
        <v>1</v>
      </c>
      <c r="L25" s="22"/>
      <c r="M25" s="22">
        <v>1</v>
      </c>
      <c r="N25" s="22">
        <v>1</v>
      </c>
      <c r="O25" s="22">
        <v>1</v>
      </c>
      <c r="P25" s="22">
        <v>1</v>
      </c>
      <c r="Q25" s="22">
        <v>1</v>
      </c>
      <c r="R25" s="22">
        <v>1</v>
      </c>
      <c r="S25" s="22"/>
      <c r="T25" s="22">
        <v>1</v>
      </c>
      <c r="U25" s="22">
        <v>1</v>
      </c>
      <c r="V25" s="22">
        <v>1</v>
      </c>
      <c r="W25" s="22">
        <v>1</v>
      </c>
      <c r="X25" s="22">
        <v>1</v>
      </c>
      <c r="Y25" s="22">
        <v>1</v>
      </c>
      <c r="Z25" s="22"/>
      <c r="AA25" s="22">
        <v>1</v>
      </c>
      <c r="AB25" s="22">
        <v>1</v>
      </c>
      <c r="AC25" s="22">
        <v>1</v>
      </c>
      <c r="AD25" s="22">
        <v>1</v>
      </c>
      <c r="AE25" s="22"/>
      <c r="AF25" s="22"/>
      <c r="AG25" s="22"/>
      <c r="AH25" s="22">
        <f t="shared" ref="AH25" si="1">SUM(C25:AG25)</f>
        <v>24</v>
      </c>
      <c r="AI25" s="8"/>
    </row>
    <row r="26" spans="1:35">
      <c r="A26" s="129" t="s">
        <v>66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</row>
    <row r="27" spans="1:35">
      <c r="A27" s="15">
        <v>1</v>
      </c>
      <c r="B27" s="17" t="s">
        <v>81</v>
      </c>
      <c r="C27" s="22">
        <v>1</v>
      </c>
      <c r="D27" s="22">
        <v>1</v>
      </c>
      <c r="E27" s="22"/>
      <c r="F27" s="22">
        <v>1</v>
      </c>
      <c r="G27" s="22">
        <v>1</v>
      </c>
      <c r="H27" s="22">
        <v>1</v>
      </c>
      <c r="I27" s="22">
        <v>1</v>
      </c>
      <c r="J27" s="22">
        <v>1</v>
      </c>
      <c r="K27" s="22">
        <v>1</v>
      </c>
      <c r="L27" s="22"/>
      <c r="M27" s="22">
        <v>1</v>
      </c>
      <c r="N27" s="22">
        <v>1</v>
      </c>
      <c r="O27" s="22">
        <v>1</v>
      </c>
      <c r="P27" s="22">
        <v>1</v>
      </c>
      <c r="Q27" s="22">
        <v>1</v>
      </c>
      <c r="R27" s="22">
        <v>1</v>
      </c>
      <c r="S27" s="22"/>
      <c r="T27" s="22">
        <v>1</v>
      </c>
      <c r="U27" s="22">
        <v>1</v>
      </c>
      <c r="V27" s="22">
        <v>1</v>
      </c>
      <c r="W27" s="22">
        <v>1</v>
      </c>
      <c r="X27" s="22">
        <v>1</v>
      </c>
      <c r="Y27" s="22">
        <v>1</v>
      </c>
      <c r="Z27" s="22"/>
      <c r="AA27" s="22">
        <v>1</v>
      </c>
      <c r="AB27" s="22">
        <v>1</v>
      </c>
      <c r="AC27" s="22">
        <v>1</v>
      </c>
      <c r="AD27" s="22">
        <v>1</v>
      </c>
      <c r="AE27" s="22"/>
      <c r="AF27" s="22"/>
      <c r="AG27" s="22"/>
      <c r="AH27" s="22">
        <f>SUM(C27:AG27)</f>
        <v>24</v>
      </c>
      <c r="AI27" s="8"/>
    </row>
    <row r="28" spans="1:35">
      <c r="A28" s="15">
        <v>2</v>
      </c>
      <c r="B28" s="17" t="s">
        <v>92</v>
      </c>
      <c r="C28" s="22">
        <v>1</v>
      </c>
      <c r="D28" s="22">
        <v>1</v>
      </c>
      <c r="E28" s="22"/>
      <c r="F28" s="22">
        <v>1</v>
      </c>
      <c r="G28" s="22">
        <v>1</v>
      </c>
      <c r="H28" s="22">
        <v>1</v>
      </c>
      <c r="I28" s="22">
        <v>1</v>
      </c>
      <c r="J28" s="22">
        <v>1</v>
      </c>
      <c r="K28" s="22">
        <v>1</v>
      </c>
      <c r="L28" s="22"/>
      <c r="M28" s="22">
        <v>1</v>
      </c>
      <c r="N28" s="22">
        <v>1</v>
      </c>
      <c r="O28" s="22">
        <v>1</v>
      </c>
      <c r="P28" s="22">
        <v>1</v>
      </c>
      <c r="Q28" s="22">
        <v>1</v>
      </c>
      <c r="R28" s="22">
        <v>1</v>
      </c>
      <c r="S28" s="22"/>
      <c r="T28" s="22">
        <v>1</v>
      </c>
      <c r="U28" s="22">
        <v>1</v>
      </c>
      <c r="V28" s="22">
        <v>1</v>
      </c>
      <c r="W28" s="22">
        <v>1</v>
      </c>
      <c r="X28" s="22">
        <v>1</v>
      </c>
      <c r="Y28" s="22">
        <v>1</v>
      </c>
      <c r="Z28" s="22"/>
      <c r="AA28" s="22">
        <v>1</v>
      </c>
      <c r="AB28" s="22">
        <v>1</v>
      </c>
      <c r="AC28" s="22">
        <v>1</v>
      </c>
      <c r="AD28" s="22">
        <v>1</v>
      </c>
      <c r="AE28" s="22"/>
      <c r="AF28" s="22"/>
      <c r="AG28" s="22"/>
      <c r="AH28" s="22">
        <f>SUM(C28:AG28)</f>
        <v>24</v>
      </c>
      <c r="AI28" s="8"/>
    </row>
    <row r="29" spans="1:35">
      <c r="A29" s="23"/>
      <c r="B29" s="1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5"/>
    </row>
    <row r="30" spans="1:35" s="26" customFormat="1">
      <c r="B30" s="26" t="s">
        <v>57</v>
      </c>
      <c r="C30" s="27"/>
      <c r="D30" s="27"/>
      <c r="E30" s="27"/>
      <c r="F30" s="28"/>
      <c r="G30" s="27"/>
      <c r="H30" s="130" t="s">
        <v>21</v>
      </c>
      <c r="I30" s="130"/>
      <c r="J30" s="130"/>
      <c r="K30" s="130"/>
      <c r="L30" s="130"/>
      <c r="M30" s="130"/>
      <c r="N30" s="130"/>
      <c r="O30" s="27"/>
      <c r="P30" s="27"/>
      <c r="Q30" s="27"/>
      <c r="R30" s="27"/>
      <c r="S30" s="27"/>
      <c r="T30" s="28"/>
      <c r="U30" s="27"/>
      <c r="V30" s="27"/>
      <c r="W30" s="27"/>
      <c r="X30" s="27"/>
      <c r="Y30" s="130" t="s">
        <v>22</v>
      </c>
      <c r="Z30" s="130"/>
      <c r="AA30" s="130"/>
      <c r="AB30" s="130"/>
      <c r="AC30" s="130"/>
      <c r="AD30" s="130"/>
      <c r="AE30" s="130"/>
      <c r="AF30" s="130"/>
      <c r="AG30" s="27"/>
      <c r="AH30" s="29"/>
    </row>
    <row r="31" spans="1:35" s="30" customFormat="1" ht="16.2">
      <c r="B31" s="31" t="s">
        <v>58</v>
      </c>
      <c r="C31" s="32"/>
      <c r="D31" s="32"/>
      <c r="E31" s="32"/>
      <c r="F31" s="33"/>
      <c r="G31" s="32"/>
      <c r="H31" s="127" t="s">
        <v>58</v>
      </c>
      <c r="I31" s="127"/>
      <c r="J31" s="127"/>
      <c r="K31" s="127"/>
      <c r="L31" s="127"/>
      <c r="M31" s="127"/>
      <c r="N31" s="127"/>
      <c r="O31" s="32"/>
      <c r="P31" s="32"/>
      <c r="Q31" s="32"/>
      <c r="R31" s="32"/>
      <c r="S31" s="32"/>
      <c r="T31" s="33"/>
      <c r="U31" s="32"/>
      <c r="V31" s="32"/>
      <c r="W31" s="32"/>
      <c r="X31" s="32"/>
      <c r="Y31" s="128" t="s">
        <v>59</v>
      </c>
      <c r="Z31" s="128"/>
      <c r="AA31" s="128"/>
      <c r="AB31" s="128"/>
      <c r="AC31" s="128"/>
      <c r="AD31" s="128"/>
      <c r="AE31" s="128"/>
      <c r="AF31" s="128"/>
      <c r="AG31" s="32"/>
      <c r="AH31" s="34"/>
      <c r="AI31" s="35"/>
    </row>
  </sheetData>
  <mergeCells count="17">
    <mergeCell ref="H31:N31"/>
    <mergeCell ref="Y31:AF31"/>
    <mergeCell ref="A20:AI20"/>
    <mergeCell ref="A23:AI23"/>
    <mergeCell ref="A26:AI26"/>
    <mergeCell ref="H30:N30"/>
    <mergeCell ref="Y30:AF30"/>
    <mergeCell ref="A8:AI8"/>
    <mergeCell ref="A11:AI11"/>
    <mergeCell ref="A14:AI14"/>
    <mergeCell ref="A16:AI16"/>
    <mergeCell ref="A6:AI6"/>
    <mergeCell ref="A2:AI2"/>
    <mergeCell ref="A4:AI4"/>
    <mergeCell ref="A5:AI5"/>
    <mergeCell ref="A1:AI1"/>
    <mergeCell ref="A3:AI3"/>
  </mergeCells>
  <pageMargins left="0.7" right="0.7" top="0.75" bottom="0.75" header="0.3" footer="0.3"/>
  <pageSetup paperSize="9" scale="88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</sheetPr>
  <dimension ref="A1:AI77"/>
  <sheetViews>
    <sheetView topLeftCell="F28" zoomScale="60" zoomScaleNormal="60" workbookViewId="0">
      <selection activeCell="J48" sqref="J48"/>
    </sheetView>
  </sheetViews>
  <sheetFormatPr defaultRowHeight="15.6"/>
  <cols>
    <col min="1" max="1" width="4" style="41" customWidth="1"/>
    <col min="2" max="2" width="24.77734375" style="3" customWidth="1"/>
    <col min="3" max="3" width="14.44140625" style="41" customWidth="1"/>
    <col min="4" max="4" width="10.6640625" style="41" customWidth="1"/>
    <col min="5" max="5" width="14.77734375" style="77" customWidth="1"/>
    <col min="6" max="6" width="7.5546875" style="41" customWidth="1"/>
    <col min="7" max="7" width="12.88671875" style="77" customWidth="1"/>
    <col min="8" max="8" width="13.21875" style="77" customWidth="1"/>
    <col min="9" max="9" width="12.88671875" style="77" customWidth="1"/>
    <col min="10" max="10" width="15.33203125" style="78" customWidth="1"/>
    <col min="11" max="11" width="14.33203125" style="77" customWidth="1"/>
    <col min="12" max="14" width="12.88671875" style="77" customWidth="1"/>
    <col min="15" max="15" width="12.88671875" style="78" customWidth="1"/>
    <col min="16" max="18" width="12.88671875" style="77" customWidth="1"/>
    <col min="19" max="20" width="15.6640625" style="77" customWidth="1"/>
    <col min="21" max="21" width="11.88671875" style="77" customWidth="1"/>
    <col min="22" max="22" width="17.33203125" style="78" customWidth="1"/>
    <col min="23" max="23" width="12.88671875" style="78" customWidth="1"/>
    <col min="24" max="24" width="14.5546875" style="3" customWidth="1"/>
    <col min="25" max="25" width="12.21875" style="3" customWidth="1"/>
    <col min="26" max="26" width="10.21875" style="3" customWidth="1"/>
    <col min="27" max="27" width="8" style="3" customWidth="1"/>
    <col min="28" max="28" width="13.5546875" style="3" customWidth="1"/>
    <col min="29" max="259" width="8.88671875" style="3"/>
    <col min="260" max="260" width="2.109375" style="3" customWidth="1"/>
    <col min="261" max="261" width="11.6640625" style="3" customWidth="1"/>
    <col min="262" max="262" width="3.88671875" style="3" customWidth="1"/>
    <col min="263" max="263" width="8.88671875" style="3" customWidth="1"/>
    <col min="264" max="264" width="3.6640625" style="3" customWidth="1"/>
    <col min="265" max="265" width="8.88671875" style="3" customWidth="1"/>
    <col min="266" max="266" width="8.109375" style="3" customWidth="1"/>
    <col min="267" max="267" width="7.44140625" style="3" customWidth="1"/>
    <col min="268" max="268" width="9" style="3" customWidth="1"/>
    <col min="269" max="269" width="8" style="3" customWidth="1"/>
    <col min="270" max="270" width="8.109375" style="3" customWidth="1"/>
    <col min="271" max="271" width="7.5546875" style="3" customWidth="1"/>
    <col min="272" max="272" width="6.6640625" style="3" customWidth="1"/>
    <col min="273" max="273" width="8" style="3" customWidth="1"/>
    <col min="274" max="274" width="8.33203125" style="3" customWidth="1"/>
    <col min="275" max="275" width="7.109375" style="3" customWidth="1"/>
    <col min="276" max="276" width="6.6640625" style="3" customWidth="1"/>
    <col min="277" max="277" width="7.6640625" style="3" customWidth="1"/>
    <col min="278" max="278" width="7.109375" style="3" customWidth="1"/>
    <col min="279" max="279" width="8.33203125" style="3" customWidth="1"/>
    <col min="280" max="280" width="2.33203125" style="3" customWidth="1"/>
    <col min="281" max="281" width="15.6640625" style="3" customWidth="1"/>
    <col min="282" max="282" width="13.6640625" style="3" customWidth="1"/>
    <col min="283" max="283" width="10" style="3" bestFit="1" customWidth="1"/>
    <col min="284" max="515" width="8.88671875" style="3"/>
    <col min="516" max="516" width="2.109375" style="3" customWidth="1"/>
    <col min="517" max="517" width="11.6640625" style="3" customWidth="1"/>
    <col min="518" max="518" width="3.88671875" style="3" customWidth="1"/>
    <col min="519" max="519" width="8.88671875" style="3" customWidth="1"/>
    <col min="520" max="520" width="3.6640625" style="3" customWidth="1"/>
    <col min="521" max="521" width="8.88671875" style="3" customWidth="1"/>
    <col min="522" max="522" width="8.109375" style="3" customWidth="1"/>
    <col min="523" max="523" width="7.44140625" style="3" customWidth="1"/>
    <col min="524" max="524" width="9" style="3" customWidth="1"/>
    <col min="525" max="525" width="8" style="3" customWidth="1"/>
    <col min="526" max="526" width="8.109375" style="3" customWidth="1"/>
    <col min="527" max="527" width="7.5546875" style="3" customWidth="1"/>
    <col min="528" max="528" width="6.6640625" style="3" customWidth="1"/>
    <col min="529" max="529" width="8" style="3" customWidth="1"/>
    <col min="530" max="530" width="8.33203125" style="3" customWidth="1"/>
    <col min="531" max="531" width="7.109375" style="3" customWidth="1"/>
    <col min="532" max="532" width="6.6640625" style="3" customWidth="1"/>
    <col min="533" max="533" width="7.6640625" style="3" customWidth="1"/>
    <col min="534" max="534" width="7.109375" style="3" customWidth="1"/>
    <col min="535" max="535" width="8.33203125" style="3" customWidth="1"/>
    <col min="536" max="536" width="2.33203125" style="3" customWidth="1"/>
    <col min="537" max="537" width="15.6640625" style="3" customWidth="1"/>
    <col min="538" max="538" width="13.6640625" style="3" customWidth="1"/>
    <col min="539" max="539" width="10" style="3" bestFit="1" customWidth="1"/>
    <col min="540" max="771" width="8.88671875" style="3"/>
    <col min="772" max="772" width="2.109375" style="3" customWidth="1"/>
    <col min="773" max="773" width="11.6640625" style="3" customWidth="1"/>
    <col min="774" max="774" width="3.88671875" style="3" customWidth="1"/>
    <col min="775" max="775" width="8.88671875" style="3" customWidth="1"/>
    <col min="776" max="776" width="3.6640625" style="3" customWidth="1"/>
    <col min="777" max="777" width="8.88671875" style="3" customWidth="1"/>
    <col min="778" max="778" width="8.109375" style="3" customWidth="1"/>
    <col min="779" max="779" width="7.44140625" style="3" customWidth="1"/>
    <col min="780" max="780" width="9" style="3" customWidth="1"/>
    <col min="781" max="781" width="8" style="3" customWidth="1"/>
    <col min="782" max="782" width="8.109375" style="3" customWidth="1"/>
    <col min="783" max="783" width="7.5546875" style="3" customWidth="1"/>
    <col min="784" max="784" width="6.6640625" style="3" customWidth="1"/>
    <col min="785" max="785" width="8" style="3" customWidth="1"/>
    <col min="786" max="786" width="8.33203125" style="3" customWidth="1"/>
    <col min="787" max="787" width="7.109375" style="3" customWidth="1"/>
    <col min="788" max="788" width="6.6640625" style="3" customWidth="1"/>
    <col min="789" max="789" width="7.6640625" style="3" customWidth="1"/>
    <col min="790" max="790" width="7.109375" style="3" customWidth="1"/>
    <col min="791" max="791" width="8.33203125" style="3" customWidth="1"/>
    <col min="792" max="792" width="2.33203125" style="3" customWidth="1"/>
    <col min="793" max="793" width="15.6640625" style="3" customWidth="1"/>
    <col min="794" max="794" width="13.6640625" style="3" customWidth="1"/>
    <col min="795" max="795" width="10" style="3" bestFit="1" customWidth="1"/>
    <col min="796" max="1027" width="8.88671875" style="3"/>
    <col min="1028" max="1028" width="2.109375" style="3" customWidth="1"/>
    <col min="1029" max="1029" width="11.6640625" style="3" customWidth="1"/>
    <col min="1030" max="1030" width="3.88671875" style="3" customWidth="1"/>
    <col min="1031" max="1031" width="8.88671875" style="3" customWidth="1"/>
    <col min="1032" max="1032" width="3.6640625" style="3" customWidth="1"/>
    <col min="1033" max="1033" width="8.88671875" style="3" customWidth="1"/>
    <col min="1034" max="1034" width="8.109375" style="3" customWidth="1"/>
    <col min="1035" max="1035" width="7.44140625" style="3" customWidth="1"/>
    <col min="1036" max="1036" width="9" style="3" customWidth="1"/>
    <col min="1037" max="1037" width="8" style="3" customWidth="1"/>
    <col min="1038" max="1038" width="8.109375" style="3" customWidth="1"/>
    <col min="1039" max="1039" width="7.5546875" style="3" customWidth="1"/>
    <col min="1040" max="1040" width="6.6640625" style="3" customWidth="1"/>
    <col min="1041" max="1041" width="8" style="3" customWidth="1"/>
    <col min="1042" max="1042" width="8.33203125" style="3" customWidth="1"/>
    <col min="1043" max="1043" width="7.109375" style="3" customWidth="1"/>
    <col min="1044" max="1044" width="6.6640625" style="3" customWidth="1"/>
    <col min="1045" max="1045" width="7.6640625" style="3" customWidth="1"/>
    <col min="1046" max="1046" width="7.109375" style="3" customWidth="1"/>
    <col min="1047" max="1047" width="8.33203125" style="3" customWidth="1"/>
    <col min="1048" max="1048" width="2.33203125" style="3" customWidth="1"/>
    <col min="1049" max="1049" width="15.6640625" style="3" customWidth="1"/>
    <col min="1050" max="1050" width="13.6640625" style="3" customWidth="1"/>
    <col min="1051" max="1051" width="10" style="3" bestFit="1" customWidth="1"/>
    <col min="1052" max="1283" width="8.88671875" style="3"/>
    <col min="1284" max="1284" width="2.109375" style="3" customWidth="1"/>
    <col min="1285" max="1285" width="11.6640625" style="3" customWidth="1"/>
    <col min="1286" max="1286" width="3.88671875" style="3" customWidth="1"/>
    <col min="1287" max="1287" width="8.88671875" style="3" customWidth="1"/>
    <col min="1288" max="1288" width="3.6640625" style="3" customWidth="1"/>
    <col min="1289" max="1289" width="8.88671875" style="3" customWidth="1"/>
    <col min="1290" max="1290" width="8.109375" style="3" customWidth="1"/>
    <col min="1291" max="1291" width="7.44140625" style="3" customWidth="1"/>
    <col min="1292" max="1292" width="9" style="3" customWidth="1"/>
    <col min="1293" max="1293" width="8" style="3" customWidth="1"/>
    <col min="1294" max="1294" width="8.109375" style="3" customWidth="1"/>
    <col min="1295" max="1295" width="7.5546875" style="3" customWidth="1"/>
    <col min="1296" max="1296" width="6.6640625" style="3" customWidth="1"/>
    <col min="1297" max="1297" width="8" style="3" customWidth="1"/>
    <col min="1298" max="1298" width="8.33203125" style="3" customWidth="1"/>
    <col min="1299" max="1299" width="7.109375" style="3" customWidth="1"/>
    <col min="1300" max="1300" width="6.6640625" style="3" customWidth="1"/>
    <col min="1301" max="1301" width="7.6640625" style="3" customWidth="1"/>
    <col min="1302" max="1302" width="7.109375" style="3" customWidth="1"/>
    <col min="1303" max="1303" width="8.33203125" style="3" customWidth="1"/>
    <col min="1304" max="1304" width="2.33203125" style="3" customWidth="1"/>
    <col min="1305" max="1305" width="15.6640625" style="3" customWidth="1"/>
    <col min="1306" max="1306" width="13.6640625" style="3" customWidth="1"/>
    <col min="1307" max="1307" width="10" style="3" bestFit="1" customWidth="1"/>
    <col min="1308" max="1539" width="8.88671875" style="3"/>
    <col min="1540" max="1540" width="2.109375" style="3" customWidth="1"/>
    <col min="1541" max="1541" width="11.6640625" style="3" customWidth="1"/>
    <col min="1542" max="1542" width="3.88671875" style="3" customWidth="1"/>
    <col min="1543" max="1543" width="8.88671875" style="3" customWidth="1"/>
    <col min="1544" max="1544" width="3.6640625" style="3" customWidth="1"/>
    <col min="1545" max="1545" width="8.88671875" style="3" customWidth="1"/>
    <col min="1546" max="1546" width="8.109375" style="3" customWidth="1"/>
    <col min="1547" max="1547" width="7.44140625" style="3" customWidth="1"/>
    <col min="1548" max="1548" width="9" style="3" customWidth="1"/>
    <col min="1549" max="1549" width="8" style="3" customWidth="1"/>
    <col min="1550" max="1550" width="8.109375" style="3" customWidth="1"/>
    <col min="1551" max="1551" width="7.5546875" style="3" customWidth="1"/>
    <col min="1552" max="1552" width="6.6640625" style="3" customWidth="1"/>
    <col min="1553" max="1553" width="8" style="3" customWidth="1"/>
    <col min="1554" max="1554" width="8.33203125" style="3" customWidth="1"/>
    <col min="1555" max="1555" width="7.109375" style="3" customWidth="1"/>
    <col min="1556" max="1556" width="6.6640625" style="3" customWidth="1"/>
    <col min="1557" max="1557" width="7.6640625" style="3" customWidth="1"/>
    <col min="1558" max="1558" width="7.109375" style="3" customWidth="1"/>
    <col min="1559" max="1559" width="8.33203125" style="3" customWidth="1"/>
    <col min="1560" max="1560" width="2.33203125" style="3" customWidth="1"/>
    <col min="1561" max="1561" width="15.6640625" style="3" customWidth="1"/>
    <col min="1562" max="1562" width="13.6640625" style="3" customWidth="1"/>
    <col min="1563" max="1563" width="10" style="3" bestFit="1" customWidth="1"/>
    <col min="1564" max="1795" width="8.88671875" style="3"/>
    <col min="1796" max="1796" width="2.109375" style="3" customWidth="1"/>
    <col min="1797" max="1797" width="11.6640625" style="3" customWidth="1"/>
    <col min="1798" max="1798" width="3.88671875" style="3" customWidth="1"/>
    <col min="1799" max="1799" width="8.88671875" style="3" customWidth="1"/>
    <col min="1800" max="1800" width="3.6640625" style="3" customWidth="1"/>
    <col min="1801" max="1801" width="8.88671875" style="3" customWidth="1"/>
    <col min="1802" max="1802" width="8.109375" style="3" customWidth="1"/>
    <col min="1803" max="1803" width="7.44140625" style="3" customWidth="1"/>
    <col min="1804" max="1804" width="9" style="3" customWidth="1"/>
    <col min="1805" max="1805" width="8" style="3" customWidth="1"/>
    <col min="1806" max="1806" width="8.109375" style="3" customWidth="1"/>
    <col min="1807" max="1807" width="7.5546875" style="3" customWidth="1"/>
    <col min="1808" max="1808" width="6.6640625" style="3" customWidth="1"/>
    <col min="1809" max="1809" width="8" style="3" customWidth="1"/>
    <col min="1810" max="1810" width="8.33203125" style="3" customWidth="1"/>
    <col min="1811" max="1811" width="7.109375" style="3" customWidth="1"/>
    <col min="1812" max="1812" width="6.6640625" style="3" customWidth="1"/>
    <col min="1813" max="1813" width="7.6640625" style="3" customWidth="1"/>
    <col min="1814" max="1814" width="7.109375" style="3" customWidth="1"/>
    <col min="1815" max="1815" width="8.33203125" style="3" customWidth="1"/>
    <col min="1816" max="1816" width="2.33203125" style="3" customWidth="1"/>
    <col min="1817" max="1817" width="15.6640625" style="3" customWidth="1"/>
    <col min="1818" max="1818" width="13.6640625" style="3" customWidth="1"/>
    <col min="1819" max="1819" width="10" style="3" bestFit="1" customWidth="1"/>
    <col min="1820" max="2051" width="8.88671875" style="3"/>
    <col min="2052" max="2052" width="2.109375" style="3" customWidth="1"/>
    <col min="2053" max="2053" width="11.6640625" style="3" customWidth="1"/>
    <col min="2054" max="2054" width="3.88671875" style="3" customWidth="1"/>
    <col min="2055" max="2055" width="8.88671875" style="3" customWidth="1"/>
    <col min="2056" max="2056" width="3.6640625" style="3" customWidth="1"/>
    <col min="2057" max="2057" width="8.88671875" style="3" customWidth="1"/>
    <col min="2058" max="2058" width="8.109375" style="3" customWidth="1"/>
    <col min="2059" max="2059" width="7.44140625" style="3" customWidth="1"/>
    <col min="2060" max="2060" width="9" style="3" customWidth="1"/>
    <col min="2061" max="2061" width="8" style="3" customWidth="1"/>
    <col min="2062" max="2062" width="8.109375" style="3" customWidth="1"/>
    <col min="2063" max="2063" width="7.5546875" style="3" customWidth="1"/>
    <col min="2064" max="2064" width="6.6640625" style="3" customWidth="1"/>
    <col min="2065" max="2065" width="8" style="3" customWidth="1"/>
    <col min="2066" max="2066" width="8.33203125" style="3" customWidth="1"/>
    <col min="2067" max="2067" width="7.109375" style="3" customWidth="1"/>
    <col min="2068" max="2068" width="6.6640625" style="3" customWidth="1"/>
    <col min="2069" max="2069" width="7.6640625" style="3" customWidth="1"/>
    <col min="2070" max="2070" width="7.109375" style="3" customWidth="1"/>
    <col min="2071" max="2071" width="8.33203125" style="3" customWidth="1"/>
    <col min="2072" max="2072" width="2.33203125" style="3" customWidth="1"/>
    <col min="2073" max="2073" width="15.6640625" style="3" customWidth="1"/>
    <col min="2074" max="2074" width="13.6640625" style="3" customWidth="1"/>
    <col min="2075" max="2075" width="10" style="3" bestFit="1" customWidth="1"/>
    <col min="2076" max="2307" width="8.88671875" style="3"/>
    <col min="2308" max="2308" width="2.109375" style="3" customWidth="1"/>
    <col min="2309" max="2309" width="11.6640625" style="3" customWidth="1"/>
    <col min="2310" max="2310" width="3.88671875" style="3" customWidth="1"/>
    <col min="2311" max="2311" width="8.88671875" style="3" customWidth="1"/>
    <col min="2312" max="2312" width="3.6640625" style="3" customWidth="1"/>
    <col min="2313" max="2313" width="8.88671875" style="3" customWidth="1"/>
    <col min="2314" max="2314" width="8.109375" style="3" customWidth="1"/>
    <col min="2315" max="2315" width="7.44140625" style="3" customWidth="1"/>
    <col min="2316" max="2316" width="9" style="3" customWidth="1"/>
    <col min="2317" max="2317" width="8" style="3" customWidth="1"/>
    <col min="2318" max="2318" width="8.109375" style="3" customWidth="1"/>
    <col min="2319" max="2319" width="7.5546875" style="3" customWidth="1"/>
    <col min="2320" max="2320" width="6.6640625" style="3" customWidth="1"/>
    <col min="2321" max="2321" width="8" style="3" customWidth="1"/>
    <col min="2322" max="2322" width="8.33203125" style="3" customWidth="1"/>
    <col min="2323" max="2323" width="7.109375" style="3" customWidth="1"/>
    <col min="2324" max="2324" width="6.6640625" style="3" customWidth="1"/>
    <col min="2325" max="2325" width="7.6640625" style="3" customWidth="1"/>
    <col min="2326" max="2326" width="7.109375" style="3" customWidth="1"/>
    <col min="2327" max="2327" width="8.33203125" style="3" customWidth="1"/>
    <col min="2328" max="2328" width="2.33203125" style="3" customWidth="1"/>
    <col min="2329" max="2329" width="15.6640625" style="3" customWidth="1"/>
    <col min="2330" max="2330" width="13.6640625" style="3" customWidth="1"/>
    <col min="2331" max="2331" width="10" style="3" bestFit="1" customWidth="1"/>
    <col min="2332" max="2563" width="8.88671875" style="3"/>
    <col min="2564" max="2564" width="2.109375" style="3" customWidth="1"/>
    <col min="2565" max="2565" width="11.6640625" style="3" customWidth="1"/>
    <col min="2566" max="2566" width="3.88671875" style="3" customWidth="1"/>
    <col min="2567" max="2567" width="8.88671875" style="3" customWidth="1"/>
    <col min="2568" max="2568" width="3.6640625" style="3" customWidth="1"/>
    <col min="2569" max="2569" width="8.88671875" style="3" customWidth="1"/>
    <col min="2570" max="2570" width="8.109375" style="3" customWidth="1"/>
    <col min="2571" max="2571" width="7.44140625" style="3" customWidth="1"/>
    <col min="2572" max="2572" width="9" style="3" customWidth="1"/>
    <col min="2573" max="2573" width="8" style="3" customWidth="1"/>
    <col min="2574" max="2574" width="8.109375" style="3" customWidth="1"/>
    <col min="2575" max="2575" width="7.5546875" style="3" customWidth="1"/>
    <col min="2576" max="2576" width="6.6640625" style="3" customWidth="1"/>
    <col min="2577" max="2577" width="8" style="3" customWidth="1"/>
    <col min="2578" max="2578" width="8.33203125" style="3" customWidth="1"/>
    <col min="2579" max="2579" width="7.109375" style="3" customWidth="1"/>
    <col min="2580" max="2580" width="6.6640625" style="3" customWidth="1"/>
    <col min="2581" max="2581" width="7.6640625" style="3" customWidth="1"/>
    <col min="2582" max="2582" width="7.109375" style="3" customWidth="1"/>
    <col min="2583" max="2583" width="8.33203125" style="3" customWidth="1"/>
    <col min="2584" max="2584" width="2.33203125" style="3" customWidth="1"/>
    <col min="2585" max="2585" width="15.6640625" style="3" customWidth="1"/>
    <col min="2586" max="2586" width="13.6640625" style="3" customWidth="1"/>
    <col min="2587" max="2587" width="10" style="3" bestFit="1" customWidth="1"/>
    <col min="2588" max="2819" width="8.88671875" style="3"/>
    <col min="2820" max="2820" width="2.109375" style="3" customWidth="1"/>
    <col min="2821" max="2821" width="11.6640625" style="3" customWidth="1"/>
    <col min="2822" max="2822" width="3.88671875" style="3" customWidth="1"/>
    <col min="2823" max="2823" width="8.88671875" style="3" customWidth="1"/>
    <col min="2824" max="2824" width="3.6640625" style="3" customWidth="1"/>
    <col min="2825" max="2825" width="8.88671875" style="3" customWidth="1"/>
    <col min="2826" max="2826" width="8.109375" style="3" customWidth="1"/>
    <col min="2827" max="2827" width="7.44140625" style="3" customWidth="1"/>
    <col min="2828" max="2828" width="9" style="3" customWidth="1"/>
    <col min="2829" max="2829" width="8" style="3" customWidth="1"/>
    <col min="2830" max="2830" width="8.109375" style="3" customWidth="1"/>
    <col min="2831" max="2831" width="7.5546875" style="3" customWidth="1"/>
    <col min="2832" max="2832" width="6.6640625" style="3" customWidth="1"/>
    <col min="2833" max="2833" width="8" style="3" customWidth="1"/>
    <col min="2834" max="2834" width="8.33203125" style="3" customWidth="1"/>
    <col min="2835" max="2835" width="7.109375" style="3" customWidth="1"/>
    <col min="2836" max="2836" width="6.6640625" style="3" customWidth="1"/>
    <col min="2837" max="2837" width="7.6640625" style="3" customWidth="1"/>
    <col min="2838" max="2838" width="7.109375" style="3" customWidth="1"/>
    <col min="2839" max="2839" width="8.33203125" style="3" customWidth="1"/>
    <col min="2840" max="2840" width="2.33203125" style="3" customWidth="1"/>
    <col min="2841" max="2841" width="15.6640625" style="3" customWidth="1"/>
    <col min="2842" max="2842" width="13.6640625" style="3" customWidth="1"/>
    <col min="2843" max="2843" width="10" style="3" bestFit="1" customWidth="1"/>
    <col min="2844" max="3075" width="8.88671875" style="3"/>
    <col min="3076" max="3076" width="2.109375" style="3" customWidth="1"/>
    <col min="3077" max="3077" width="11.6640625" style="3" customWidth="1"/>
    <col min="3078" max="3078" width="3.88671875" style="3" customWidth="1"/>
    <col min="3079" max="3079" width="8.88671875" style="3" customWidth="1"/>
    <col min="3080" max="3080" width="3.6640625" style="3" customWidth="1"/>
    <col min="3081" max="3081" width="8.88671875" style="3" customWidth="1"/>
    <col min="3082" max="3082" width="8.109375" style="3" customWidth="1"/>
    <col min="3083" max="3083" width="7.44140625" style="3" customWidth="1"/>
    <col min="3084" max="3084" width="9" style="3" customWidth="1"/>
    <col min="3085" max="3085" width="8" style="3" customWidth="1"/>
    <col min="3086" max="3086" width="8.109375" style="3" customWidth="1"/>
    <col min="3087" max="3087" width="7.5546875" style="3" customWidth="1"/>
    <col min="3088" max="3088" width="6.6640625" style="3" customWidth="1"/>
    <col min="3089" max="3089" width="8" style="3" customWidth="1"/>
    <col min="3090" max="3090" width="8.33203125" style="3" customWidth="1"/>
    <col min="3091" max="3091" width="7.109375" style="3" customWidth="1"/>
    <col min="3092" max="3092" width="6.6640625" style="3" customWidth="1"/>
    <col min="3093" max="3093" width="7.6640625" style="3" customWidth="1"/>
    <col min="3094" max="3094" width="7.109375" style="3" customWidth="1"/>
    <col min="3095" max="3095" width="8.33203125" style="3" customWidth="1"/>
    <col min="3096" max="3096" width="2.33203125" style="3" customWidth="1"/>
    <col min="3097" max="3097" width="15.6640625" style="3" customWidth="1"/>
    <col min="3098" max="3098" width="13.6640625" style="3" customWidth="1"/>
    <col min="3099" max="3099" width="10" style="3" bestFit="1" customWidth="1"/>
    <col min="3100" max="3331" width="8.88671875" style="3"/>
    <col min="3332" max="3332" width="2.109375" style="3" customWidth="1"/>
    <col min="3333" max="3333" width="11.6640625" style="3" customWidth="1"/>
    <col min="3334" max="3334" width="3.88671875" style="3" customWidth="1"/>
    <col min="3335" max="3335" width="8.88671875" style="3" customWidth="1"/>
    <col min="3336" max="3336" width="3.6640625" style="3" customWidth="1"/>
    <col min="3337" max="3337" width="8.88671875" style="3" customWidth="1"/>
    <col min="3338" max="3338" width="8.109375" style="3" customWidth="1"/>
    <col min="3339" max="3339" width="7.44140625" style="3" customWidth="1"/>
    <col min="3340" max="3340" width="9" style="3" customWidth="1"/>
    <col min="3341" max="3341" width="8" style="3" customWidth="1"/>
    <col min="3342" max="3342" width="8.109375" style="3" customWidth="1"/>
    <col min="3343" max="3343" width="7.5546875" style="3" customWidth="1"/>
    <col min="3344" max="3344" width="6.6640625" style="3" customWidth="1"/>
    <col min="3345" max="3345" width="8" style="3" customWidth="1"/>
    <col min="3346" max="3346" width="8.33203125" style="3" customWidth="1"/>
    <col min="3347" max="3347" width="7.109375" style="3" customWidth="1"/>
    <col min="3348" max="3348" width="6.6640625" style="3" customWidth="1"/>
    <col min="3349" max="3349" width="7.6640625" style="3" customWidth="1"/>
    <col min="3350" max="3350" width="7.109375" style="3" customWidth="1"/>
    <col min="3351" max="3351" width="8.33203125" style="3" customWidth="1"/>
    <col min="3352" max="3352" width="2.33203125" style="3" customWidth="1"/>
    <col min="3353" max="3353" width="15.6640625" style="3" customWidth="1"/>
    <col min="3354" max="3354" width="13.6640625" style="3" customWidth="1"/>
    <col min="3355" max="3355" width="10" style="3" bestFit="1" customWidth="1"/>
    <col min="3356" max="3587" width="8.88671875" style="3"/>
    <col min="3588" max="3588" width="2.109375" style="3" customWidth="1"/>
    <col min="3589" max="3589" width="11.6640625" style="3" customWidth="1"/>
    <col min="3590" max="3590" width="3.88671875" style="3" customWidth="1"/>
    <col min="3591" max="3591" width="8.88671875" style="3" customWidth="1"/>
    <col min="3592" max="3592" width="3.6640625" style="3" customWidth="1"/>
    <col min="3593" max="3593" width="8.88671875" style="3" customWidth="1"/>
    <col min="3594" max="3594" width="8.109375" style="3" customWidth="1"/>
    <col min="3595" max="3595" width="7.44140625" style="3" customWidth="1"/>
    <col min="3596" max="3596" width="9" style="3" customWidth="1"/>
    <col min="3597" max="3597" width="8" style="3" customWidth="1"/>
    <col min="3598" max="3598" width="8.109375" style="3" customWidth="1"/>
    <col min="3599" max="3599" width="7.5546875" style="3" customWidth="1"/>
    <col min="3600" max="3600" width="6.6640625" style="3" customWidth="1"/>
    <col min="3601" max="3601" width="8" style="3" customWidth="1"/>
    <col min="3602" max="3602" width="8.33203125" style="3" customWidth="1"/>
    <col min="3603" max="3603" width="7.109375" style="3" customWidth="1"/>
    <col min="3604" max="3604" width="6.6640625" style="3" customWidth="1"/>
    <col min="3605" max="3605" width="7.6640625" style="3" customWidth="1"/>
    <col min="3606" max="3606" width="7.109375" style="3" customWidth="1"/>
    <col min="3607" max="3607" width="8.33203125" style="3" customWidth="1"/>
    <col min="3608" max="3608" width="2.33203125" style="3" customWidth="1"/>
    <col min="3609" max="3609" width="15.6640625" style="3" customWidth="1"/>
    <col min="3610" max="3610" width="13.6640625" style="3" customWidth="1"/>
    <col min="3611" max="3611" width="10" style="3" bestFit="1" customWidth="1"/>
    <col min="3612" max="3843" width="8.88671875" style="3"/>
    <col min="3844" max="3844" width="2.109375" style="3" customWidth="1"/>
    <col min="3845" max="3845" width="11.6640625" style="3" customWidth="1"/>
    <col min="3846" max="3846" width="3.88671875" style="3" customWidth="1"/>
    <col min="3847" max="3847" width="8.88671875" style="3" customWidth="1"/>
    <col min="3848" max="3848" width="3.6640625" style="3" customWidth="1"/>
    <col min="3849" max="3849" width="8.88671875" style="3" customWidth="1"/>
    <col min="3850" max="3850" width="8.109375" style="3" customWidth="1"/>
    <col min="3851" max="3851" width="7.44140625" style="3" customWidth="1"/>
    <col min="3852" max="3852" width="9" style="3" customWidth="1"/>
    <col min="3853" max="3853" width="8" style="3" customWidth="1"/>
    <col min="3854" max="3854" width="8.109375" style="3" customWidth="1"/>
    <col min="3855" max="3855" width="7.5546875" style="3" customWidth="1"/>
    <col min="3856" max="3856" width="6.6640625" style="3" customWidth="1"/>
    <col min="3857" max="3857" width="8" style="3" customWidth="1"/>
    <col min="3858" max="3858" width="8.33203125" style="3" customWidth="1"/>
    <col min="3859" max="3859" width="7.109375" style="3" customWidth="1"/>
    <col min="3860" max="3860" width="6.6640625" style="3" customWidth="1"/>
    <col min="3861" max="3861" width="7.6640625" style="3" customWidth="1"/>
    <col min="3862" max="3862" width="7.109375" style="3" customWidth="1"/>
    <col min="3863" max="3863" width="8.33203125" style="3" customWidth="1"/>
    <col min="3864" max="3864" width="2.33203125" style="3" customWidth="1"/>
    <col min="3865" max="3865" width="15.6640625" style="3" customWidth="1"/>
    <col min="3866" max="3866" width="13.6640625" style="3" customWidth="1"/>
    <col min="3867" max="3867" width="10" style="3" bestFit="1" customWidth="1"/>
    <col min="3868" max="4099" width="8.88671875" style="3"/>
    <col min="4100" max="4100" width="2.109375" style="3" customWidth="1"/>
    <col min="4101" max="4101" width="11.6640625" style="3" customWidth="1"/>
    <col min="4102" max="4102" width="3.88671875" style="3" customWidth="1"/>
    <col min="4103" max="4103" width="8.88671875" style="3" customWidth="1"/>
    <col min="4104" max="4104" width="3.6640625" style="3" customWidth="1"/>
    <col min="4105" max="4105" width="8.88671875" style="3" customWidth="1"/>
    <col min="4106" max="4106" width="8.109375" style="3" customWidth="1"/>
    <col min="4107" max="4107" width="7.44140625" style="3" customWidth="1"/>
    <col min="4108" max="4108" width="9" style="3" customWidth="1"/>
    <col min="4109" max="4109" width="8" style="3" customWidth="1"/>
    <col min="4110" max="4110" width="8.109375" style="3" customWidth="1"/>
    <col min="4111" max="4111" width="7.5546875" style="3" customWidth="1"/>
    <col min="4112" max="4112" width="6.6640625" style="3" customWidth="1"/>
    <col min="4113" max="4113" width="8" style="3" customWidth="1"/>
    <col min="4114" max="4114" width="8.33203125" style="3" customWidth="1"/>
    <col min="4115" max="4115" width="7.109375" style="3" customWidth="1"/>
    <col min="4116" max="4116" width="6.6640625" style="3" customWidth="1"/>
    <col min="4117" max="4117" width="7.6640625" style="3" customWidth="1"/>
    <col min="4118" max="4118" width="7.109375" style="3" customWidth="1"/>
    <col min="4119" max="4119" width="8.33203125" style="3" customWidth="1"/>
    <col min="4120" max="4120" width="2.33203125" style="3" customWidth="1"/>
    <col min="4121" max="4121" width="15.6640625" style="3" customWidth="1"/>
    <col min="4122" max="4122" width="13.6640625" style="3" customWidth="1"/>
    <col min="4123" max="4123" width="10" style="3" bestFit="1" customWidth="1"/>
    <col min="4124" max="4355" width="8.88671875" style="3"/>
    <col min="4356" max="4356" width="2.109375" style="3" customWidth="1"/>
    <col min="4357" max="4357" width="11.6640625" style="3" customWidth="1"/>
    <col min="4358" max="4358" width="3.88671875" style="3" customWidth="1"/>
    <col min="4359" max="4359" width="8.88671875" style="3" customWidth="1"/>
    <col min="4360" max="4360" width="3.6640625" style="3" customWidth="1"/>
    <col min="4361" max="4361" width="8.88671875" style="3" customWidth="1"/>
    <col min="4362" max="4362" width="8.109375" style="3" customWidth="1"/>
    <col min="4363" max="4363" width="7.44140625" style="3" customWidth="1"/>
    <col min="4364" max="4364" width="9" style="3" customWidth="1"/>
    <col min="4365" max="4365" width="8" style="3" customWidth="1"/>
    <col min="4366" max="4366" width="8.109375" style="3" customWidth="1"/>
    <col min="4367" max="4367" width="7.5546875" style="3" customWidth="1"/>
    <col min="4368" max="4368" width="6.6640625" style="3" customWidth="1"/>
    <col min="4369" max="4369" width="8" style="3" customWidth="1"/>
    <col min="4370" max="4370" width="8.33203125" style="3" customWidth="1"/>
    <col min="4371" max="4371" width="7.109375" style="3" customWidth="1"/>
    <col min="4372" max="4372" width="6.6640625" style="3" customWidth="1"/>
    <col min="4373" max="4373" width="7.6640625" style="3" customWidth="1"/>
    <col min="4374" max="4374" width="7.109375" style="3" customWidth="1"/>
    <col min="4375" max="4375" width="8.33203125" style="3" customWidth="1"/>
    <col min="4376" max="4376" width="2.33203125" style="3" customWidth="1"/>
    <col min="4377" max="4377" width="15.6640625" style="3" customWidth="1"/>
    <col min="4378" max="4378" width="13.6640625" style="3" customWidth="1"/>
    <col min="4379" max="4379" width="10" style="3" bestFit="1" customWidth="1"/>
    <col min="4380" max="4611" width="8.88671875" style="3"/>
    <col min="4612" max="4612" width="2.109375" style="3" customWidth="1"/>
    <col min="4613" max="4613" width="11.6640625" style="3" customWidth="1"/>
    <col min="4614" max="4614" width="3.88671875" style="3" customWidth="1"/>
    <col min="4615" max="4615" width="8.88671875" style="3" customWidth="1"/>
    <col min="4616" max="4616" width="3.6640625" style="3" customWidth="1"/>
    <col min="4617" max="4617" width="8.88671875" style="3" customWidth="1"/>
    <col min="4618" max="4618" width="8.109375" style="3" customWidth="1"/>
    <col min="4619" max="4619" width="7.44140625" style="3" customWidth="1"/>
    <col min="4620" max="4620" width="9" style="3" customWidth="1"/>
    <col min="4621" max="4621" width="8" style="3" customWidth="1"/>
    <col min="4622" max="4622" width="8.109375" style="3" customWidth="1"/>
    <col min="4623" max="4623" width="7.5546875" style="3" customWidth="1"/>
    <col min="4624" max="4624" width="6.6640625" style="3" customWidth="1"/>
    <col min="4625" max="4625" width="8" style="3" customWidth="1"/>
    <col min="4626" max="4626" width="8.33203125" style="3" customWidth="1"/>
    <col min="4627" max="4627" width="7.109375" style="3" customWidth="1"/>
    <col min="4628" max="4628" width="6.6640625" style="3" customWidth="1"/>
    <col min="4629" max="4629" width="7.6640625" style="3" customWidth="1"/>
    <col min="4630" max="4630" width="7.109375" style="3" customWidth="1"/>
    <col min="4631" max="4631" width="8.33203125" style="3" customWidth="1"/>
    <col min="4632" max="4632" width="2.33203125" style="3" customWidth="1"/>
    <col min="4633" max="4633" width="15.6640625" style="3" customWidth="1"/>
    <col min="4634" max="4634" width="13.6640625" style="3" customWidth="1"/>
    <col min="4635" max="4635" width="10" style="3" bestFit="1" customWidth="1"/>
    <col min="4636" max="4867" width="8.88671875" style="3"/>
    <col min="4868" max="4868" width="2.109375" style="3" customWidth="1"/>
    <col min="4869" max="4869" width="11.6640625" style="3" customWidth="1"/>
    <col min="4870" max="4870" width="3.88671875" style="3" customWidth="1"/>
    <col min="4871" max="4871" width="8.88671875" style="3" customWidth="1"/>
    <col min="4872" max="4872" width="3.6640625" style="3" customWidth="1"/>
    <col min="4873" max="4873" width="8.88671875" style="3" customWidth="1"/>
    <col min="4874" max="4874" width="8.109375" style="3" customWidth="1"/>
    <col min="4875" max="4875" width="7.44140625" style="3" customWidth="1"/>
    <col min="4876" max="4876" width="9" style="3" customWidth="1"/>
    <col min="4877" max="4877" width="8" style="3" customWidth="1"/>
    <col min="4878" max="4878" width="8.109375" style="3" customWidth="1"/>
    <col min="4879" max="4879" width="7.5546875" style="3" customWidth="1"/>
    <col min="4880" max="4880" width="6.6640625" style="3" customWidth="1"/>
    <col min="4881" max="4881" width="8" style="3" customWidth="1"/>
    <col min="4882" max="4882" width="8.33203125" style="3" customWidth="1"/>
    <col min="4883" max="4883" width="7.109375" style="3" customWidth="1"/>
    <col min="4884" max="4884" width="6.6640625" style="3" customWidth="1"/>
    <col min="4885" max="4885" width="7.6640625" style="3" customWidth="1"/>
    <col min="4886" max="4886" width="7.109375" style="3" customWidth="1"/>
    <col min="4887" max="4887" width="8.33203125" style="3" customWidth="1"/>
    <col min="4888" max="4888" width="2.33203125" style="3" customWidth="1"/>
    <col min="4889" max="4889" width="15.6640625" style="3" customWidth="1"/>
    <col min="4890" max="4890" width="13.6640625" style="3" customWidth="1"/>
    <col min="4891" max="4891" width="10" style="3" bestFit="1" customWidth="1"/>
    <col min="4892" max="5123" width="8.88671875" style="3"/>
    <col min="5124" max="5124" width="2.109375" style="3" customWidth="1"/>
    <col min="5125" max="5125" width="11.6640625" style="3" customWidth="1"/>
    <col min="5126" max="5126" width="3.88671875" style="3" customWidth="1"/>
    <col min="5127" max="5127" width="8.88671875" style="3" customWidth="1"/>
    <col min="5128" max="5128" width="3.6640625" style="3" customWidth="1"/>
    <col min="5129" max="5129" width="8.88671875" style="3" customWidth="1"/>
    <col min="5130" max="5130" width="8.109375" style="3" customWidth="1"/>
    <col min="5131" max="5131" width="7.44140625" style="3" customWidth="1"/>
    <col min="5132" max="5132" width="9" style="3" customWidth="1"/>
    <col min="5133" max="5133" width="8" style="3" customWidth="1"/>
    <col min="5134" max="5134" width="8.109375" style="3" customWidth="1"/>
    <col min="5135" max="5135" width="7.5546875" style="3" customWidth="1"/>
    <col min="5136" max="5136" width="6.6640625" style="3" customWidth="1"/>
    <col min="5137" max="5137" width="8" style="3" customWidth="1"/>
    <col min="5138" max="5138" width="8.33203125" style="3" customWidth="1"/>
    <col min="5139" max="5139" width="7.109375" style="3" customWidth="1"/>
    <col min="5140" max="5140" width="6.6640625" style="3" customWidth="1"/>
    <col min="5141" max="5141" width="7.6640625" style="3" customWidth="1"/>
    <col min="5142" max="5142" width="7.109375" style="3" customWidth="1"/>
    <col min="5143" max="5143" width="8.33203125" style="3" customWidth="1"/>
    <col min="5144" max="5144" width="2.33203125" style="3" customWidth="1"/>
    <col min="5145" max="5145" width="15.6640625" style="3" customWidth="1"/>
    <col min="5146" max="5146" width="13.6640625" style="3" customWidth="1"/>
    <col min="5147" max="5147" width="10" style="3" bestFit="1" customWidth="1"/>
    <col min="5148" max="5379" width="8.88671875" style="3"/>
    <col min="5380" max="5380" width="2.109375" style="3" customWidth="1"/>
    <col min="5381" max="5381" width="11.6640625" style="3" customWidth="1"/>
    <col min="5382" max="5382" width="3.88671875" style="3" customWidth="1"/>
    <col min="5383" max="5383" width="8.88671875" style="3" customWidth="1"/>
    <col min="5384" max="5384" width="3.6640625" style="3" customWidth="1"/>
    <col min="5385" max="5385" width="8.88671875" style="3" customWidth="1"/>
    <col min="5386" max="5386" width="8.109375" style="3" customWidth="1"/>
    <col min="5387" max="5387" width="7.44140625" style="3" customWidth="1"/>
    <col min="5388" max="5388" width="9" style="3" customWidth="1"/>
    <col min="5389" max="5389" width="8" style="3" customWidth="1"/>
    <col min="5390" max="5390" width="8.109375" style="3" customWidth="1"/>
    <col min="5391" max="5391" width="7.5546875" style="3" customWidth="1"/>
    <col min="5392" max="5392" width="6.6640625" style="3" customWidth="1"/>
    <col min="5393" max="5393" width="8" style="3" customWidth="1"/>
    <col min="5394" max="5394" width="8.33203125" style="3" customWidth="1"/>
    <col min="5395" max="5395" width="7.109375" style="3" customWidth="1"/>
    <col min="5396" max="5396" width="6.6640625" style="3" customWidth="1"/>
    <col min="5397" max="5397" width="7.6640625" style="3" customWidth="1"/>
    <col min="5398" max="5398" width="7.109375" style="3" customWidth="1"/>
    <col min="5399" max="5399" width="8.33203125" style="3" customWidth="1"/>
    <col min="5400" max="5400" width="2.33203125" style="3" customWidth="1"/>
    <col min="5401" max="5401" width="15.6640625" style="3" customWidth="1"/>
    <col min="5402" max="5402" width="13.6640625" style="3" customWidth="1"/>
    <col min="5403" max="5403" width="10" style="3" bestFit="1" customWidth="1"/>
    <col min="5404" max="5635" width="8.88671875" style="3"/>
    <col min="5636" max="5636" width="2.109375" style="3" customWidth="1"/>
    <col min="5637" max="5637" width="11.6640625" style="3" customWidth="1"/>
    <col min="5638" max="5638" width="3.88671875" style="3" customWidth="1"/>
    <col min="5639" max="5639" width="8.88671875" style="3" customWidth="1"/>
    <col min="5640" max="5640" width="3.6640625" style="3" customWidth="1"/>
    <col min="5641" max="5641" width="8.88671875" style="3" customWidth="1"/>
    <col min="5642" max="5642" width="8.109375" style="3" customWidth="1"/>
    <col min="5643" max="5643" width="7.44140625" style="3" customWidth="1"/>
    <col min="5644" max="5644" width="9" style="3" customWidth="1"/>
    <col min="5645" max="5645" width="8" style="3" customWidth="1"/>
    <col min="5646" max="5646" width="8.109375" style="3" customWidth="1"/>
    <col min="5647" max="5647" width="7.5546875" style="3" customWidth="1"/>
    <col min="5648" max="5648" width="6.6640625" style="3" customWidth="1"/>
    <col min="5649" max="5649" width="8" style="3" customWidth="1"/>
    <col min="5650" max="5650" width="8.33203125" style="3" customWidth="1"/>
    <col min="5651" max="5651" width="7.109375" style="3" customWidth="1"/>
    <col min="5652" max="5652" width="6.6640625" style="3" customWidth="1"/>
    <col min="5653" max="5653" width="7.6640625" style="3" customWidth="1"/>
    <col min="5654" max="5654" width="7.109375" style="3" customWidth="1"/>
    <col min="5655" max="5655" width="8.33203125" style="3" customWidth="1"/>
    <col min="5656" max="5656" width="2.33203125" style="3" customWidth="1"/>
    <col min="5657" max="5657" width="15.6640625" style="3" customWidth="1"/>
    <col min="5658" max="5658" width="13.6640625" style="3" customWidth="1"/>
    <col min="5659" max="5659" width="10" style="3" bestFit="1" customWidth="1"/>
    <col min="5660" max="5891" width="8.88671875" style="3"/>
    <col min="5892" max="5892" width="2.109375" style="3" customWidth="1"/>
    <col min="5893" max="5893" width="11.6640625" style="3" customWidth="1"/>
    <col min="5894" max="5894" width="3.88671875" style="3" customWidth="1"/>
    <col min="5895" max="5895" width="8.88671875" style="3" customWidth="1"/>
    <col min="5896" max="5896" width="3.6640625" style="3" customWidth="1"/>
    <col min="5897" max="5897" width="8.88671875" style="3" customWidth="1"/>
    <col min="5898" max="5898" width="8.109375" style="3" customWidth="1"/>
    <col min="5899" max="5899" width="7.44140625" style="3" customWidth="1"/>
    <col min="5900" max="5900" width="9" style="3" customWidth="1"/>
    <col min="5901" max="5901" width="8" style="3" customWidth="1"/>
    <col min="5902" max="5902" width="8.109375" style="3" customWidth="1"/>
    <col min="5903" max="5903" width="7.5546875" style="3" customWidth="1"/>
    <col min="5904" max="5904" width="6.6640625" style="3" customWidth="1"/>
    <col min="5905" max="5905" width="8" style="3" customWidth="1"/>
    <col min="5906" max="5906" width="8.33203125" style="3" customWidth="1"/>
    <col min="5907" max="5907" width="7.109375" style="3" customWidth="1"/>
    <col min="5908" max="5908" width="6.6640625" style="3" customWidth="1"/>
    <col min="5909" max="5909" width="7.6640625" style="3" customWidth="1"/>
    <col min="5910" max="5910" width="7.109375" style="3" customWidth="1"/>
    <col min="5911" max="5911" width="8.33203125" style="3" customWidth="1"/>
    <col min="5912" max="5912" width="2.33203125" style="3" customWidth="1"/>
    <col min="5913" max="5913" width="15.6640625" style="3" customWidth="1"/>
    <col min="5914" max="5914" width="13.6640625" style="3" customWidth="1"/>
    <col min="5915" max="5915" width="10" style="3" bestFit="1" customWidth="1"/>
    <col min="5916" max="6147" width="8.88671875" style="3"/>
    <col min="6148" max="6148" width="2.109375" style="3" customWidth="1"/>
    <col min="6149" max="6149" width="11.6640625" style="3" customWidth="1"/>
    <col min="6150" max="6150" width="3.88671875" style="3" customWidth="1"/>
    <col min="6151" max="6151" width="8.88671875" style="3" customWidth="1"/>
    <col min="6152" max="6152" width="3.6640625" style="3" customWidth="1"/>
    <col min="6153" max="6153" width="8.88671875" style="3" customWidth="1"/>
    <col min="6154" max="6154" width="8.109375" style="3" customWidth="1"/>
    <col min="6155" max="6155" width="7.44140625" style="3" customWidth="1"/>
    <col min="6156" max="6156" width="9" style="3" customWidth="1"/>
    <col min="6157" max="6157" width="8" style="3" customWidth="1"/>
    <col min="6158" max="6158" width="8.109375" style="3" customWidth="1"/>
    <col min="6159" max="6159" width="7.5546875" style="3" customWidth="1"/>
    <col min="6160" max="6160" width="6.6640625" style="3" customWidth="1"/>
    <col min="6161" max="6161" width="8" style="3" customWidth="1"/>
    <col min="6162" max="6162" width="8.33203125" style="3" customWidth="1"/>
    <col min="6163" max="6163" width="7.109375" style="3" customWidth="1"/>
    <col min="6164" max="6164" width="6.6640625" style="3" customWidth="1"/>
    <col min="6165" max="6165" width="7.6640625" style="3" customWidth="1"/>
    <col min="6166" max="6166" width="7.109375" style="3" customWidth="1"/>
    <col min="6167" max="6167" width="8.33203125" style="3" customWidth="1"/>
    <col min="6168" max="6168" width="2.33203125" style="3" customWidth="1"/>
    <col min="6169" max="6169" width="15.6640625" style="3" customWidth="1"/>
    <col min="6170" max="6170" width="13.6640625" style="3" customWidth="1"/>
    <col min="6171" max="6171" width="10" style="3" bestFit="1" customWidth="1"/>
    <col min="6172" max="6403" width="8.88671875" style="3"/>
    <col min="6404" max="6404" width="2.109375" style="3" customWidth="1"/>
    <col min="6405" max="6405" width="11.6640625" style="3" customWidth="1"/>
    <col min="6406" max="6406" width="3.88671875" style="3" customWidth="1"/>
    <col min="6407" max="6407" width="8.88671875" style="3" customWidth="1"/>
    <col min="6408" max="6408" width="3.6640625" style="3" customWidth="1"/>
    <col min="6409" max="6409" width="8.88671875" style="3" customWidth="1"/>
    <col min="6410" max="6410" width="8.109375" style="3" customWidth="1"/>
    <col min="6411" max="6411" width="7.44140625" style="3" customWidth="1"/>
    <col min="6412" max="6412" width="9" style="3" customWidth="1"/>
    <col min="6413" max="6413" width="8" style="3" customWidth="1"/>
    <col min="6414" max="6414" width="8.109375" style="3" customWidth="1"/>
    <col min="6415" max="6415" width="7.5546875" style="3" customWidth="1"/>
    <col min="6416" max="6416" width="6.6640625" style="3" customWidth="1"/>
    <col min="6417" max="6417" width="8" style="3" customWidth="1"/>
    <col min="6418" max="6418" width="8.33203125" style="3" customWidth="1"/>
    <col min="6419" max="6419" width="7.109375" style="3" customWidth="1"/>
    <col min="6420" max="6420" width="6.6640625" style="3" customWidth="1"/>
    <col min="6421" max="6421" width="7.6640625" style="3" customWidth="1"/>
    <col min="6422" max="6422" width="7.109375" style="3" customWidth="1"/>
    <col min="6423" max="6423" width="8.33203125" style="3" customWidth="1"/>
    <col min="6424" max="6424" width="2.33203125" style="3" customWidth="1"/>
    <col min="6425" max="6425" width="15.6640625" style="3" customWidth="1"/>
    <col min="6426" max="6426" width="13.6640625" style="3" customWidth="1"/>
    <col min="6427" max="6427" width="10" style="3" bestFit="1" customWidth="1"/>
    <col min="6428" max="6659" width="8.88671875" style="3"/>
    <col min="6660" max="6660" width="2.109375" style="3" customWidth="1"/>
    <col min="6661" max="6661" width="11.6640625" style="3" customWidth="1"/>
    <col min="6662" max="6662" width="3.88671875" style="3" customWidth="1"/>
    <col min="6663" max="6663" width="8.88671875" style="3" customWidth="1"/>
    <col min="6664" max="6664" width="3.6640625" style="3" customWidth="1"/>
    <col min="6665" max="6665" width="8.88671875" style="3" customWidth="1"/>
    <col min="6666" max="6666" width="8.109375" style="3" customWidth="1"/>
    <col min="6667" max="6667" width="7.44140625" style="3" customWidth="1"/>
    <col min="6668" max="6668" width="9" style="3" customWidth="1"/>
    <col min="6669" max="6669" width="8" style="3" customWidth="1"/>
    <col min="6670" max="6670" width="8.109375" style="3" customWidth="1"/>
    <col min="6671" max="6671" width="7.5546875" style="3" customWidth="1"/>
    <col min="6672" max="6672" width="6.6640625" style="3" customWidth="1"/>
    <col min="6673" max="6673" width="8" style="3" customWidth="1"/>
    <col min="6674" max="6674" width="8.33203125" style="3" customWidth="1"/>
    <col min="6675" max="6675" width="7.109375" style="3" customWidth="1"/>
    <col min="6676" max="6676" width="6.6640625" style="3" customWidth="1"/>
    <col min="6677" max="6677" width="7.6640625" style="3" customWidth="1"/>
    <col min="6678" max="6678" width="7.109375" style="3" customWidth="1"/>
    <col min="6679" max="6679" width="8.33203125" style="3" customWidth="1"/>
    <col min="6680" max="6680" width="2.33203125" style="3" customWidth="1"/>
    <col min="6681" max="6681" width="15.6640625" style="3" customWidth="1"/>
    <col min="6682" max="6682" width="13.6640625" style="3" customWidth="1"/>
    <col min="6683" max="6683" width="10" style="3" bestFit="1" customWidth="1"/>
    <col min="6684" max="6915" width="8.88671875" style="3"/>
    <col min="6916" max="6916" width="2.109375" style="3" customWidth="1"/>
    <col min="6917" max="6917" width="11.6640625" style="3" customWidth="1"/>
    <col min="6918" max="6918" width="3.88671875" style="3" customWidth="1"/>
    <col min="6919" max="6919" width="8.88671875" style="3" customWidth="1"/>
    <col min="6920" max="6920" width="3.6640625" style="3" customWidth="1"/>
    <col min="6921" max="6921" width="8.88671875" style="3" customWidth="1"/>
    <col min="6922" max="6922" width="8.109375" style="3" customWidth="1"/>
    <col min="6923" max="6923" width="7.44140625" style="3" customWidth="1"/>
    <col min="6924" max="6924" width="9" style="3" customWidth="1"/>
    <col min="6925" max="6925" width="8" style="3" customWidth="1"/>
    <col min="6926" max="6926" width="8.109375" style="3" customWidth="1"/>
    <col min="6927" max="6927" width="7.5546875" style="3" customWidth="1"/>
    <col min="6928" max="6928" width="6.6640625" style="3" customWidth="1"/>
    <col min="6929" max="6929" width="8" style="3" customWidth="1"/>
    <col min="6930" max="6930" width="8.33203125" style="3" customWidth="1"/>
    <col min="6931" max="6931" width="7.109375" style="3" customWidth="1"/>
    <col min="6932" max="6932" width="6.6640625" style="3" customWidth="1"/>
    <col min="6933" max="6933" width="7.6640625" style="3" customWidth="1"/>
    <col min="6934" max="6934" width="7.109375" style="3" customWidth="1"/>
    <col min="6935" max="6935" width="8.33203125" style="3" customWidth="1"/>
    <col min="6936" max="6936" width="2.33203125" style="3" customWidth="1"/>
    <col min="6937" max="6937" width="15.6640625" style="3" customWidth="1"/>
    <col min="6938" max="6938" width="13.6640625" style="3" customWidth="1"/>
    <col min="6939" max="6939" width="10" style="3" bestFit="1" customWidth="1"/>
    <col min="6940" max="7171" width="8.88671875" style="3"/>
    <col min="7172" max="7172" width="2.109375" style="3" customWidth="1"/>
    <col min="7173" max="7173" width="11.6640625" style="3" customWidth="1"/>
    <col min="7174" max="7174" width="3.88671875" style="3" customWidth="1"/>
    <col min="7175" max="7175" width="8.88671875" style="3" customWidth="1"/>
    <col min="7176" max="7176" width="3.6640625" style="3" customWidth="1"/>
    <col min="7177" max="7177" width="8.88671875" style="3" customWidth="1"/>
    <col min="7178" max="7178" width="8.109375" style="3" customWidth="1"/>
    <col min="7179" max="7179" width="7.44140625" style="3" customWidth="1"/>
    <col min="7180" max="7180" width="9" style="3" customWidth="1"/>
    <col min="7181" max="7181" width="8" style="3" customWidth="1"/>
    <col min="7182" max="7182" width="8.109375" style="3" customWidth="1"/>
    <col min="7183" max="7183" width="7.5546875" style="3" customWidth="1"/>
    <col min="7184" max="7184" width="6.6640625" style="3" customWidth="1"/>
    <col min="7185" max="7185" width="8" style="3" customWidth="1"/>
    <col min="7186" max="7186" width="8.33203125" style="3" customWidth="1"/>
    <col min="7187" max="7187" width="7.109375" style="3" customWidth="1"/>
    <col min="7188" max="7188" width="6.6640625" style="3" customWidth="1"/>
    <col min="7189" max="7189" width="7.6640625" style="3" customWidth="1"/>
    <col min="7190" max="7190" width="7.109375" style="3" customWidth="1"/>
    <col min="7191" max="7191" width="8.33203125" style="3" customWidth="1"/>
    <col min="7192" max="7192" width="2.33203125" style="3" customWidth="1"/>
    <col min="7193" max="7193" width="15.6640625" style="3" customWidth="1"/>
    <col min="7194" max="7194" width="13.6640625" style="3" customWidth="1"/>
    <col min="7195" max="7195" width="10" style="3" bestFit="1" customWidth="1"/>
    <col min="7196" max="7427" width="8.88671875" style="3"/>
    <col min="7428" max="7428" width="2.109375" style="3" customWidth="1"/>
    <col min="7429" max="7429" width="11.6640625" style="3" customWidth="1"/>
    <col min="7430" max="7430" width="3.88671875" style="3" customWidth="1"/>
    <col min="7431" max="7431" width="8.88671875" style="3" customWidth="1"/>
    <col min="7432" max="7432" width="3.6640625" style="3" customWidth="1"/>
    <col min="7433" max="7433" width="8.88671875" style="3" customWidth="1"/>
    <col min="7434" max="7434" width="8.109375" style="3" customWidth="1"/>
    <col min="7435" max="7435" width="7.44140625" style="3" customWidth="1"/>
    <col min="7436" max="7436" width="9" style="3" customWidth="1"/>
    <col min="7437" max="7437" width="8" style="3" customWidth="1"/>
    <col min="7438" max="7438" width="8.109375" style="3" customWidth="1"/>
    <col min="7439" max="7439" width="7.5546875" style="3" customWidth="1"/>
    <col min="7440" max="7440" width="6.6640625" style="3" customWidth="1"/>
    <col min="7441" max="7441" width="8" style="3" customWidth="1"/>
    <col min="7442" max="7442" width="8.33203125" style="3" customWidth="1"/>
    <col min="7443" max="7443" width="7.109375" style="3" customWidth="1"/>
    <col min="7444" max="7444" width="6.6640625" style="3" customWidth="1"/>
    <col min="7445" max="7445" width="7.6640625" style="3" customWidth="1"/>
    <col min="7446" max="7446" width="7.109375" style="3" customWidth="1"/>
    <col min="7447" max="7447" width="8.33203125" style="3" customWidth="1"/>
    <col min="7448" max="7448" width="2.33203125" style="3" customWidth="1"/>
    <col min="7449" max="7449" width="15.6640625" style="3" customWidth="1"/>
    <col min="7450" max="7450" width="13.6640625" style="3" customWidth="1"/>
    <col min="7451" max="7451" width="10" style="3" bestFit="1" customWidth="1"/>
    <col min="7452" max="7683" width="8.88671875" style="3"/>
    <col min="7684" max="7684" width="2.109375" style="3" customWidth="1"/>
    <col min="7685" max="7685" width="11.6640625" style="3" customWidth="1"/>
    <col min="7686" max="7686" width="3.88671875" style="3" customWidth="1"/>
    <col min="7687" max="7687" width="8.88671875" style="3" customWidth="1"/>
    <col min="7688" max="7688" width="3.6640625" style="3" customWidth="1"/>
    <col min="7689" max="7689" width="8.88671875" style="3" customWidth="1"/>
    <col min="7690" max="7690" width="8.109375" style="3" customWidth="1"/>
    <col min="7691" max="7691" width="7.44140625" style="3" customWidth="1"/>
    <col min="7692" max="7692" width="9" style="3" customWidth="1"/>
    <col min="7693" max="7693" width="8" style="3" customWidth="1"/>
    <col min="7694" max="7694" width="8.109375" style="3" customWidth="1"/>
    <col min="7695" max="7695" width="7.5546875" style="3" customWidth="1"/>
    <col min="7696" max="7696" width="6.6640625" style="3" customWidth="1"/>
    <col min="7697" max="7697" width="8" style="3" customWidth="1"/>
    <col min="7698" max="7698" width="8.33203125" style="3" customWidth="1"/>
    <col min="7699" max="7699" width="7.109375" style="3" customWidth="1"/>
    <col min="7700" max="7700" width="6.6640625" style="3" customWidth="1"/>
    <col min="7701" max="7701" width="7.6640625" style="3" customWidth="1"/>
    <col min="7702" max="7702" width="7.109375" style="3" customWidth="1"/>
    <col min="7703" max="7703" width="8.33203125" style="3" customWidth="1"/>
    <col min="7704" max="7704" width="2.33203125" style="3" customWidth="1"/>
    <col min="7705" max="7705" width="15.6640625" style="3" customWidth="1"/>
    <col min="7706" max="7706" width="13.6640625" style="3" customWidth="1"/>
    <col min="7707" max="7707" width="10" style="3" bestFit="1" customWidth="1"/>
    <col min="7708" max="7939" width="8.88671875" style="3"/>
    <col min="7940" max="7940" width="2.109375" style="3" customWidth="1"/>
    <col min="7941" max="7941" width="11.6640625" style="3" customWidth="1"/>
    <col min="7942" max="7942" width="3.88671875" style="3" customWidth="1"/>
    <col min="7943" max="7943" width="8.88671875" style="3" customWidth="1"/>
    <col min="7944" max="7944" width="3.6640625" style="3" customWidth="1"/>
    <col min="7945" max="7945" width="8.88671875" style="3" customWidth="1"/>
    <col min="7946" max="7946" width="8.109375" style="3" customWidth="1"/>
    <col min="7947" max="7947" width="7.44140625" style="3" customWidth="1"/>
    <col min="7948" max="7948" width="9" style="3" customWidth="1"/>
    <col min="7949" max="7949" width="8" style="3" customWidth="1"/>
    <col min="7950" max="7950" width="8.109375" style="3" customWidth="1"/>
    <col min="7951" max="7951" width="7.5546875" style="3" customWidth="1"/>
    <col min="7952" max="7952" width="6.6640625" style="3" customWidth="1"/>
    <col min="7953" max="7953" width="8" style="3" customWidth="1"/>
    <col min="7954" max="7954" width="8.33203125" style="3" customWidth="1"/>
    <col min="7955" max="7955" width="7.109375" style="3" customWidth="1"/>
    <col min="7956" max="7956" width="6.6640625" style="3" customWidth="1"/>
    <col min="7957" max="7957" width="7.6640625" style="3" customWidth="1"/>
    <col min="7958" max="7958" width="7.109375" style="3" customWidth="1"/>
    <col min="7959" max="7959" width="8.33203125" style="3" customWidth="1"/>
    <col min="7960" max="7960" width="2.33203125" style="3" customWidth="1"/>
    <col min="7961" max="7961" width="15.6640625" style="3" customWidth="1"/>
    <col min="7962" max="7962" width="13.6640625" style="3" customWidth="1"/>
    <col min="7963" max="7963" width="10" style="3" bestFit="1" customWidth="1"/>
    <col min="7964" max="8195" width="8.88671875" style="3"/>
    <col min="8196" max="8196" width="2.109375" style="3" customWidth="1"/>
    <col min="8197" max="8197" width="11.6640625" style="3" customWidth="1"/>
    <col min="8198" max="8198" width="3.88671875" style="3" customWidth="1"/>
    <col min="8199" max="8199" width="8.88671875" style="3" customWidth="1"/>
    <col min="8200" max="8200" width="3.6640625" style="3" customWidth="1"/>
    <col min="8201" max="8201" width="8.88671875" style="3" customWidth="1"/>
    <col min="8202" max="8202" width="8.109375" style="3" customWidth="1"/>
    <col min="8203" max="8203" width="7.44140625" style="3" customWidth="1"/>
    <col min="8204" max="8204" width="9" style="3" customWidth="1"/>
    <col min="8205" max="8205" width="8" style="3" customWidth="1"/>
    <col min="8206" max="8206" width="8.109375" style="3" customWidth="1"/>
    <col min="8207" max="8207" width="7.5546875" style="3" customWidth="1"/>
    <col min="8208" max="8208" width="6.6640625" style="3" customWidth="1"/>
    <col min="8209" max="8209" width="8" style="3" customWidth="1"/>
    <col min="8210" max="8210" width="8.33203125" style="3" customWidth="1"/>
    <col min="8211" max="8211" width="7.109375" style="3" customWidth="1"/>
    <col min="8212" max="8212" width="6.6640625" style="3" customWidth="1"/>
    <col min="8213" max="8213" width="7.6640625" style="3" customWidth="1"/>
    <col min="8214" max="8214" width="7.109375" style="3" customWidth="1"/>
    <col min="8215" max="8215" width="8.33203125" style="3" customWidth="1"/>
    <col min="8216" max="8216" width="2.33203125" style="3" customWidth="1"/>
    <col min="8217" max="8217" width="15.6640625" style="3" customWidth="1"/>
    <col min="8218" max="8218" width="13.6640625" style="3" customWidth="1"/>
    <col min="8219" max="8219" width="10" style="3" bestFit="1" customWidth="1"/>
    <col min="8220" max="8451" width="8.88671875" style="3"/>
    <col min="8452" max="8452" width="2.109375" style="3" customWidth="1"/>
    <col min="8453" max="8453" width="11.6640625" style="3" customWidth="1"/>
    <col min="8454" max="8454" width="3.88671875" style="3" customWidth="1"/>
    <col min="8455" max="8455" width="8.88671875" style="3" customWidth="1"/>
    <col min="8456" max="8456" width="3.6640625" style="3" customWidth="1"/>
    <col min="8457" max="8457" width="8.88671875" style="3" customWidth="1"/>
    <col min="8458" max="8458" width="8.109375" style="3" customWidth="1"/>
    <col min="8459" max="8459" width="7.44140625" style="3" customWidth="1"/>
    <col min="8460" max="8460" width="9" style="3" customWidth="1"/>
    <col min="8461" max="8461" width="8" style="3" customWidth="1"/>
    <col min="8462" max="8462" width="8.109375" style="3" customWidth="1"/>
    <col min="8463" max="8463" width="7.5546875" style="3" customWidth="1"/>
    <col min="8464" max="8464" width="6.6640625" style="3" customWidth="1"/>
    <col min="8465" max="8465" width="8" style="3" customWidth="1"/>
    <col min="8466" max="8466" width="8.33203125" style="3" customWidth="1"/>
    <col min="8467" max="8467" width="7.109375" style="3" customWidth="1"/>
    <col min="8468" max="8468" width="6.6640625" style="3" customWidth="1"/>
    <col min="8469" max="8469" width="7.6640625" style="3" customWidth="1"/>
    <col min="8470" max="8470" width="7.109375" style="3" customWidth="1"/>
    <col min="8471" max="8471" width="8.33203125" style="3" customWidth="1"/>
    <col min="8472" max="8472" width="2.33203125" style="3" customWidth="1"/>
    <col min="8473" max="8473" width="15.6640625" style="3" customWidth="1"/>
    <col min="8474" max="8474" width="13.6640625" style="3" customWidth="1"/>
    <col min="8475" max="8475" width="10" style="3" bestFit="1" customWidth="1"/>
    <col min="8476" max="8707" width="8.88671875" style="3"/>
    <col min="8708" max="8708" width="2.109375" style="3" customWidth="1"/>
    <col min="8709" max="8709" width="11.6640625" style="3" customWidth="1"/>
    <col min="8710" max="8710" width="3.88671875" style="3" customWidth="1"/>
    <col min="8711" max="8711" width="8.88671875" style="3" customWidth="1"/>
    <col min="8712" max="8712" width="3.6640625" style="3" customWidth="1"/>
    <col min="8713" max="8713" width="8.88671875" style="3" customWidth="1"/>
    <col min="8714" max="8714" width="8.109375" style="3" customWidth="1"/>
    <col min="8715" max="8715" width="7.44140625" style="3" customWidth="1"/>
    <col min="8716" max="8716" width="9" style="3" customWidth="1"/>
    <col min="8717" max="8717" width="8" style="3" customWidth="1"/>
    <col min="8718" max="8718" width="8.109375" style="3" customWidth="1"/>
    <col min="8719" max="8719" width="7.5546875" style="3" customWidth="1"/>
    <col min="8720" max="8720" width="6.6640625" style="3" customWidth="1"/>
    <col min="8721" max="8721" width="8" style="3" customWidth="1"/>
    <col min="8722" max="8722" width="8.33203125" style="3" customWidth="1"/>
    <col min="8723" max="8723" width="7.109375" style="3" customWidth="1"/>
    <col min="8724" max="8724" width="6.6640625" style="3" customWidth="1"/>
    <col min="8725" max="8725" width="7.6640625" style="3" customWidth="1"/>
    <col min="8726" max="8726" width="7.109375" style="3" customWidth="1"/>
    <col min="8727" max="8727" width="8.33203125" style="3" customWidth="1"/>
    <col min="8728" max="8728" width="2.33203125" style="3" customWidth="1"/>
    <col min="8729" max="8729" width="15.6640625" style="3" customWidth="1"/>
    <col min="8730" max="8730" width="13.6640625" style="3" customWidth="1"/>
    <col min="8731" max="8731" width="10" style="3" bestFit="1" customWidth="1"/>
    <col min="8732" max="8963" width="8.88671875" style="3"/>
    <col min="8964" max="8964" width="2.109375" style="3" customWidth="1"/>
    <col min="8965" max="8965" width="11.6640625" style="3" customWidth="1"/>
    <col min="8966" max="8966" width="3.88671875" style="3" customWidth="1"/>
    <col min="8967" max="8967" width="8.88671875" style="3" customWidth="1"/>
    <col min="8968" max="8968" width="3.6640625" style="3" customWidth="1"/>
    <col min="8969" max="8969" width="8.88671875" style="3" customWidth="1"/>
    <col min="8970" max="8970" width="8.109375" style="3" customWidth="1"/>
    <col min="8971" max="8971" width="7.44140625" style="3" customWidth="1"/>
    <col min="8972" max="8972" width="9" style="3" customWidth="1"/>
    <col min="8973" max="8973" width="8" style="3" customWidth="1"/>
    <col min="8974" max="8974" width="8.109375" style="3" customWidth="1"/>
    <col min="8975" max="8975" width="7.5546875" style="3" customWidth="1"/>
    <col min="8976" max="8976" width="6.6640625" style="3" customWidth="1"/>
    <col min="8977" max="8977" width="8" style="3" customWidth="1"/>
    <col min="8978" max="8978" width="8.33203125" style="3" customWidth="1"/>
    <col min="8979" max="8979" width="7.109375" style="3" customWidth="1"/>
    <col min="8980" max="8980" width="6.6640625" style="3" customWidth="1"/>
    <col min="8981" max="8981" width="7.6640625" style="3" customWidth="1"/>
    <col min="8982" max="8982" width="7.109375" style="3" customWidth="1"/>
    <col min="8983" max="8983" width="8.33203125" style="3" customWidth="1"/>
    <col min="8984" max="8984" width="2.33203125" style="3" customWidth="1"/>
    <col min="8985" max="8985" width="15.6640625" style="3" customWidth="1"/>
    <col min="8986" max="8986" width="13.6640625" style="3" customWidth="1"/>
    <col min="8987" max="8987" width="10" style="3" bestFit="1" customWidth="1"/>
    <col min="8988" max="9219" width="8.88671875" style="3"/>
    <col min="9220" max="9220" width="2.109375" style="3" customWidth="1"/>
    <col min="9221" max="9221" width="11.6640625" style="3" customWidth="1"/>
    <col min="9222" max="9222" width="3.88671875" style="3" customWidth="1"/>
    <col min="9223" max="9223" width="8.88671875" style="3" customWidth="1"/>
    <col min="9224" max="9224" width="3.6640625" style="3" customWidth="1"/>
    <col min="9225" max="9225" width="8.88671875" style="3" customWidth="1"/>
    <col min="9226" max="9226" width="8.109375" style="3" customWidth="1"/>
    <col min="9227" max="9227" width="7.44140625" style="3" customWidth="1"/>
    <col min="9228" max="9228" width="9" style="3" customWidth="1"/>
    <col min="9229" max="9229" width="8" style="3" customWidth="1"/>
    <col min="9230" max="9230" width="8.109375" style="3" customWidth="1"/>
    <col min="9231" max="9231" width="7.5546875" style="3" customWidth="1"/>
    <col min="9232" max="9232" width="6.6640625" style="3" customWidth="1"/>
    <col min="9233" max="9233" width="8" style="3" customWidth="1"/>
    <col min="9234" max="9234" width="8.33203125" style="3" customWidth="1"/>
    <col min="9235" max="9235" width="7.109375" style="3" customWidth="1"/>
    <col min="9236" max="9236" width="6.6640625" style="3" customWidth="1"/>
    <col min="9237" max="9237" width="7.6640625" style="3" customWidth="1"/>
    <col min="9238" max="9238" width="7.109375" style="3" customWidth="1"/>
    <col min="9239" max="9239" width="8.33203125" style="3" customWidth="1"/>
    <col min="9240" max="9240" width="2.33203125" style="3" customWidth="1"/>
    <col min="9241" max="9241" width="15.6640625" style="3" customWidth="1"/>
    <col min="9242" max="9242" width="13.6640625" style="3" customWidth="1"/>
    <col min="9243" max="9243" width="10" style="3" bestFit="1" customWidth="1"/>
    <col min="9244" max="9475" width="8.88671875" style="3"/>
    <col min="9476" max="9476" width="2.109375" style="3" customWidth="1"/>
    <col min="9477" max="9477" width="11.6640625" style="3" customWidth="1"/>
    <col min="9478" max="9478" width="3.88671875" style="3" customWidth="1"/>
    <col min="9479" max="9479" width="8.88671875" style="3" customWidth="1"/>
    <col min="9480" max="9480" width="3.6640625" style="3" customWidth="1"/>
    <col min="9481" max="9481" width="8.88671875" style="3" customWidth="1"/>
    <col min="9482" max="9482" width="8.109375" style="3" customWidth="1"/>
    <col min="9483" max="9483" width="7.44140625" style="3" customWidth="1"/>
    <col min="9484" max="9484" width="9" style="3" customWidth="1"/>
    <col min="9485" max="9485" width="8" style="3" customWidth="1"/>
    <col min="9486" max="9486" width="8.109375" style="3" customWidth="1"/>
    <col min="9487" max="9487" width="7.5546875" style="3" customWidth="1"/>
    <col min="9488" max="9488" width="6.6640625" style="3" customWidth="1"/>
    <col min="9489" max="9489" width="8" style="3" customWidth="1"/>
    <col min="9490" max="9490" width="8.33203125" style="3" customWidth="1"/>
    <col min="9491" max="9491" width="7.109375" style="3" customWidth="1"/>
    <col min="9492" max="9492" width="6.6640625" style="3" customWidth="1"/>
    <col min="9493" max="9493" width="7.6640625" style="3" customWidth="1"/>
    <col min="9494" max="9494" width="7.109375" style="3" customWidth="1"/>
    <col min="9495" max="9495" width="8.33203125" style="3" customWidth="1"/>
    <col min="9496" max="9496" width="2.33203125" style="3" customWidth="1"/>
    <col min="9497" max="9497" width="15.6640625" style="3" customWidth="1"/>
    <col min="9498" max="9498" width="13.6640625" style="3" customWidth="1"/>
    <col min="9499" max="9499" width="10" style="3" bestFit="1" customWidth="1"/>
    <col min="9500" max="9731" width="8.88671875" style="3"/>
    <col min="9732" max="9732" width="2.109375" style="3" customWidth="1"/>
    <col min="9733" max="9733" width="11.6640625" style="3" customWidth="1"/>
    <col min="9734" max="9734" width="3.88671875" style="3" customWidth="1"/>
    <col min="9735" max="9735" width="8.88671875" style="3" customWidth="1"/>
    <col min="9736" max="9736" width="3.6640625" style="3" customWidth="1"/>
    <col min="9737" max="9737" width="8.88671875" style="3" customWidth="1"/>
    <col min="9738" max="9738" width="8.109375" style="3" customWidth="1"/>
    <col min="9739" max="9739" width="7.44140625" style="3" customWidth="1"/>
    <col min="9740" max="9740" width="9" style="3" customWidth="1"/>
    <col min="9741" max="9741" width="8" style="3" customWidth="1"/>
    <col min="9742" max="9742" width="8.109375" style="3" customWidth="1"/>
    <col min="9743" max="9743" width="7.5546875" style="3" customWidth="1"/>
    <col min="9744" max="9744" width="6.6640625" style="3" customWidth="1"/>
    <col min="9745" max="9745" width="8" style="3" customWidth="1"/>
    <col min="9746" max="9746" width="8.33203125" style="3" customWidth="1"/>
    <col min="9747" max="9747" width="7.109375" style="3" customWidth="1"/>
    <col min="9748" max="9748" width="6.6640625" style="3" customWidth="1"/>
    <col min="9749" max="9749" width="7.6640625" style="3" customWidth="1"/>
    <col min="9750" max="9750" width="7.109375" style="3" customWidth="1"/>
    <col min="9751" max="9751" width="8.33203125" style="3" customWidth="1"/>
    <col min="9752" max="9752" width="2.33203125" style="3" customWidth="1"/>
    <col min="9753" max="9753" width="15.6640625" style="3" customWidth="1"/>
    <col min="9754" max="9754" width="13.6640625" style="3" customWidth="1"/>
    <col min="9755" max="9755" width="10" style="3" bestFit="1" customWidth="1"/>
    <col min="9756" max="9987" width="8.88671875" style="3"/>
    <col min="9988" max="9988" width="2.109375" style="3" customWidth="1"/>
    <col min="9989" max="9989" width="11.6640625" style="3" customWidth="1"/>
    <col min="9990" max="9990" width="3.88671875" style="3" customWidth="1"/>
    <col min="9991" max="9991" width="8.88671875" style="3" customWidth="1"/>
    <col min="9992" max="9992" width="3.6640625" style="3" customWidth="1"/>
    <col min="9993" max="9993" width="8.88671875" style="3" customWidth="1"/>
    <col min="9994" max="9994" width="8.109375" style="3" customWidth="1"/>
    <col min="9995" max="9995" width="7.44140625" style="3" customWidth="1"/>
    <col min="9996" max="9996" width="9" style="3" customWidth="1"/>
    <col min="9997" max="9997" width="8" style="3" customWidth="1"/>
    <col min="9998" max="9998" width="8.109375" style="3" customWidth="1"/>
    <col min="9999" max="9999" width="7.5546875" style="3" customWidth="1"/>
    <col min="10000" max="10000" width="6.6640625" style="3" customWidth="1"/>
    <col min="10001" max="10001" width="8" style="3" customWidth="1"/>
    <col min="10002" max="10002" width="8.33203125" style="3" customWidth="1"/>
    <col min="10003" max="10003" width="7.109375" style="3" customWidth="1"/>
    <col min="10004" max="10004" width="6.6640625" style="3" customWidth="1"/>
    <col min="10005" max="10005" width="7.6640625" style="3" customWidth="1"/>
    <col min="10006" max="10006" width="7.109375" style="3" customWidth="1"/>
    <col min="10007" max="10007" width="8.33203125" style="3" customWidth="1"/>
    <col min="10008" max="10008" width="2.33203125" style="3" customWidth="1"/>
    <col min="10009" max="10009" width="15.6640625" style="3" customWidth="1"/>
    <col min="10010" max="10010" width="13.6640625" style="3" customWidth="1"/>
    <col min="10011" max="10011" width="10" style="3" bestFit="1" customWidth="1"/>
    <col min="10012" max="10243" width="8.88671875" style="3"/>
    <col min="10244" max="10244" width="2.109375" style="3" customWidth="1"/>
    <col min="10245" max="10245" width="11.6640625" style="3" customWidth="1"/>
    <col min="10246" max="10246" width="3.88671875" style="3" customWidth="1"/>
    <col min="10247" max="10247" width="8.88671875" style="3" customWidth="1"/>
    <col min="10248" max="10248" width="3.6640625" style="3" customWidth="1"/>
    <col min="10249" max="10249" width="8.88671875" style="3" customWidth="1"/>
    <col min="10250" max="10250" width="8.109375" style="3" customWidth="1"/>
    <col min="10251" max="10251" width="7.44140625" style="3" customWidth="1"/>
    <col min="10252" max="10252" width="9" style="3" customWidth="1"/>
    <col min="10253" max="10253" width="8" style="3" customWidth="1"/>
    <col min="10254" max="10254" width="8.109375" style="3" customWidth="1"/>
    <col min="10255" max="10255" width="7.5546875" style="3" customWidth="1"/>
    <col min="10256" max="10256" width="6.6640625" style="3" customWidth="1"/>
    <col min="10257" max="10257" width="8" style="3" customWidth="1"/>
    <col min="10258" max="10258" width="8.33203125" style="3" customWidth="1"/>
    <col min="10259" max="10259" width="7.109375" style="3" customWidth="1"/>
    <col min="10260" max="10260" width="6.6640625" style="3" customWidth="1"/>
    <col min="10261" max="10261" width="7.6640625" style="3" customWidth="1"/>
    <col min="10262" max="10262" width="7.109375" style="3" customWidth="1"/>
    <col min="10263" max="10263" width="8.33203125" style="3" customWidth="1"/>
    <col min="10264" max="10264" width="2.33203125" style="3" customWidth="1"/>
    <col min="10265" max="10265" width="15.6640625" style="3" customWidth="1"/>
    <col min="10266" max="10266" width="13.6640625" style="3" customWidth="1"/>
    <col min="10267" max="10267" width="10" style="3" bestFit="1" customWidth="1"/>
    <col min="10268" max="10499" width="8.88671875" style="3"/>
    <col min="10500" max="10500" width="2.109375" style="3" customWidth="1"/>
    <col min="10501" max="10501" width="11.6640625" style="3" customWidth="1"/>
    <col min="10502" max="10502" width="3.88671875" style="3" customWidth="1"/>
    <col min="10503" max="10503" width="8.88671875" style="3" customWidth="1"/>
    <col min="10504" max="10504" width="3.6640625" style="3" customWidth="1"/>
    <col min="10505" max="10505" width="8.88671875" style="3" customWidth="1"/>
    <col min="10506" max="10506" width="8.109375" style="3" customWidth="1"/>
    <col min="10507" max="10507" width="7.44140625" style="3" customWidth="1"/>
    <col min="10508" max="10508" width="9" style="3" customWidth="1"/>
    <col min="10509" max="10509" width="8" style="3" customWidth="1"/>
    <col min="10510" max="10510" width="8.109375" style="3" customWidth="1"/>
    <col min="10511" max="10511" width="7.5546875" style="3" customWidth="1"/>
    <col min="10512" max="10512" width="6.6640625" style="3" customWidth="1"/>
    <col min="10513" max="10513" width="8" style="3" customWidth="1"/>
    <col min="10514" max="10514" width="8.33203125" style="3" customWidth="1"/>
    <col min="10515" max="10515" width="7.109375" style="3" customWidth="1"/>
    <col min="10516" max="10516" width="6.6640625" style="3" customWidth="1"/>
    <col min="10517" max="10517" width="7.6640625" style="3" customWidth="1"/>
    <col min="10518" max="10518" width="7.109375" style="3" customWidth="1"/>
    <col min="10519" max="10519" width="8.33203125" style="3" customWidth="1"/>
    <col min="10520" max="10520" width="2.33203125" style="3" customWidth="1"/>
    <col min="10521" max="10521" width="15.6640625" style="3" customWidth="1"/>
    <col min="10522" max="10522" width="13.6640625" style="3" customWidth="1"/>
    <col min="10523" max="10523" width="10" style="3" bestFit="1" customWidth="1"/>
    <col min="10524" max="10755" width="8.88671875" style="3"/>
    <col min="10756" max="10756" width="2.109375" style="3" customWidth="1"/>
    <col min="10757" max="10757" width="11.6640625" style="3" customWidth="1"/>
    <col min="10758" max="10758" width="3.88671875" style="3" customWidth="1"/>
    <col min="10759" max="10759" width="8.88671875" style="3" customWidth="1"/>
    <col min="10760" max="10760" width="3.6640625" style="3" customWidth="1"/>
    <col min="10761" max="10761" width="8.88671875" style="3" customWidth="1"/>
    <col min="10762" max="10762" width="8.109375" style="3" customWidth="1"/>
    <col min="10763" max="10763" width="7.44140625" style="3" customWidth="1"/>
    <col min="10764" max="10764" width="9" style="3" customWidth="1"/>
    <col min="10765" max="10765" width="8" style="3" customWidth="1"/>
    <col min="10766" max="10766" width="8.109375" style="3" customWidth="1"/>
    <col min="10767" max="10767" width="7.5546875" style="3" customWidth="1"/>
    <col min="10768" max="10768" width="6.6640625" style="3" customWidth="1"/>
    <col min="10769" max="10769" width="8" style="3" customWidth="1"/>
    <col min="10770" max="10770" width="8.33203125" style="3" customWidth="1"/>
    <col min="10771" max="10771" width="7.109375" style="3" customWidth="1"/>
    <col min="10772" max="10772" width="6.6640625" style="3" customWidth="1"/>
    <col min="10773" max="10773" width="7.6640625" style="3" customWidth="1"/>
    <col min="10774" max="10774" width="7.109375" style="3" customWidth="1"/>
    <col min="10775" max="10775" width="8.33203125" style="3" customWidth="1"/>
    <col min="10776" max="10776" width="2.33203125" style="3" customWidth="1"/>
    <col min="10777" max="10777" width="15.6640625" style="3" customWidth="1"/>
    <col min="10778" max="10778" width="13.6640625" style="3" customWidth="1"/>
    <col min="10779" max="10779" width="10" style="3" bestFit="1" customWidth="1"/>
    <col min="10780" max="11011" width="8.88671875" style="3"/>
    <col min="11012" max="11012" width="2.109375" style="3" customWidth="1"/>
    <col min="11013" max="11013" width="11.6640625" style="3" customWidth="1"/>
    <col min="11014" max="11014" width="3.88671875" style="3" customWidth="1"/>
    <col min="11015" max="11015" width="8.88671875" style="3" customWidth="1"/>
    <col min="11016" max="11016" width="3.6640625" style="3" customWidth="1"/>
    <col min="11017" max="11017" width="8.88671875" style="3" customWidth="1"/>
    <col min="11018" max="11018" width="8.109375" style="3" customWidth="1"/>
    <col min="11019" max="11019" width="7.44140625" style="3" customWidth="1"/>
    <col min="11020" max="11020" width="9" style="3" customWidth="1"/>
    <col min="11021" max="11021" width="8" style="3" customWidth="1"/>
    <col min="11022" max="11022" width="8.109375" style="3" customWidth="1"/>
    <col min="11023" max="11023" width="7.5546875" style="3" customWidth="1"/>
    <col min="11024" max="11024" width="6.6640625" style="3" customWidth="1"/>
    <col min="11025" max="11025" width="8" style="3" customWidth="1"/>
    <col min="11026" max="11026" width="8.33203125" style="3" customWidth="1"/>
    <col min="11027" max="11027" width="7.109375" style="3" customWidth="1"/>
    <col min="11028" max="11028" width="6.6640625" style="3" customWidth="1"/>
    <col min="11029" max="11029" width="7.6640625" style="3" customWidth="1"/>
    <col min="11030" max="11030" width="7.109375" style="3" customWidth="1"/>
    <col min="11031" max="11031" width="8.33203125" style="3" customWidth="1"/>
    <col min="11032" max="11032" width="2.33203125" style="3" customWidth="1"/>
    <col min="11033" max="11033" width="15.6640625" style="3" customWidth="1"/>
    <col min="11034" max="11034" width="13.6640625" style="3" customWidth="1"/>
    <col min="11035" max="11035" width="10" style="3" bestFit="1" customWidth="1"/>
    <col min="11036" max="11267" width="8.88671875" style="3"/>
    <col min="11268" max="11268" width="2.109375" style="3" customWidth="1"/>
    <col min="11269" max="11269" width="11.6640625" style="3" customWidth="1"/>
    <col min="11270" max="11270" width="3.88671875" style="3" customWidth="1"/>
    <col min="11271" max="11271" width="8.88671875" style="3" customWidth="1"/>
    <col min="11272" max="11272" width="3.6640625" style="3" customWidth="1"/>
    <col min="11273" max="11273" width="8.88671875" style="3" customWidth="1"/>
    <col min="11274" max="11274" width="8.109375" style="3" customWidth="1"/>
    <col min="11275" max="11275" width="7.44140625" style="3" customWidth="1"/>
    <col min="11276" max="11276" width="9" style="3" customWidth="1"/>
    <col min="11277" max="11277" width="8" style="3" customWidth="1"/>
    <col min="11278" max="11278" width="8.109375" style="3" customWidth="1"/>
    <col min="11279" max="11279" width="7.5546875" style="3" customWidth="1"/>
    <col min="11280" max="11280" width="6.6640625" style="3" customWidth="1"/>
    <col min="11281" max="11281" width="8" style="3" customWidth="1"/>
    <col min="11282" max="11282" width="8.33203125" style="3" customWidth="1"/>
    <col min="11283" max="11283" width="7.109375" style="3" customWidth="1"/>
    <col min="11284" max="11284" width="6.6640625" style="3" customWidth="1"/>
    <col min="11285" max="11285" width="7.6640625" style="3" customWidth="1"/>
    <col min="11286" max="11286" width="7.109375" style="3" customWidth="1"/>
    <col min="11287" max="11287" width="8.33203125" style="3" customWidth="1"/>
    <col min="11288" max="11288" width="2.33203125" style="3" customWidth="1"/>
    <col min="11289" max="11289" width="15.6640625" style="3" customWidth="1"/>
    <col min="11290" max="11290" width="13.6640625" style="3" customWidth="1"/>
    <col min="11291" max="11291" width="10" style="3" bestFit="1" customWidth="1"/>
    <col min="11292" max="11523" width="8.88671875" style="3"/>
    <col min="11524" max="11524" width="2.109375" style="3" customWidth="1"/>
    <col min="11525" max="11525" width="11.6640625" style="3" customWidth="1"/>
    <col min="11526" max="11526" width="3.88671875" style="3" customWidth="1"/>
    <col min="11527" max="11527" width="8.88671875" style="3" customWidth="1"/>
    <col min="11528" max="11528" width="3.6640625" style="3" customWidth="1"/>
    <col min="11529" max="11529" width="8.88671875" style="3" customWidth="1"/>
    <col min="11530" max="11530" width="8.109375" style="3" customWidth="1"/>
    <col min="11531" max="11531" width="7.44140625" style="3" customWidth="1"/>
    <col min="11532" max="11532" width="9" style="3" customWidth="1"/>
    <col min="11533" max="11533" width="8" style="3" customWidth="1"/>
    <col min="11534" max="11534" width="8.109375" style="3" customWidth="1"/>
    <col min="11535" max="11535" width="7.5546875" style="3" customWidth="1"/>
    <col min="11536" max="11536" width="6.6640625" style="3" customWidth="1"/>
    <col min="11537" max="11537" width="8" style="3" customWidth="1"/>
    <col min="11538" max="11538" width="8.33203125" style="3" customWidth="1"/>
    <col min="11539" max="11539" width="7.109375" style="3" customWidth="1"/>
    <col min="11540" max="11540" width="6.6640625" style="3" customWidth="1"/>
    <col min="11541" max="11541" width="7.6640625" style="3" customWidth="1"/>
    <col min="11542" max="11542" width="7.109375" style="3" customWidth="1"/>
    <col min="11543" max="11543" width="8.33203125" style="3" customWidth="1"/>
    <col min="11544" max="11544" width="2.33203125" style="3" customWidth="1"/>
    <col min="11545" max="11545" width="15.6640625" style="3" customWidth="1"/>
    <col min="11546" max="11546" width="13.6640625" style="3" customWidth="1"/>
    <col min="11547" max="11547" width="10" style="3" bestFit="1" customWidth="1"/>
    <col min="11548" max="11779" width="8.88671875" style="3"/>
    <col min="11780" max="11780" width="2.109375" style="3" customWidth="1"/>
    <col min="11781" max="11781" width="11.6640625" style="3" customWidth="1"/>
    <col min="11782" max="11782" width="3.88671875" style="3" customWidth="1"/>
    <col min="11783" max="11783" width="8.88671875" style="3" customWidth="1"/>
    <col min="11784" max="11784" width="3.6640625" style="3" customWidth="1"/>
    <col min="11785" max="11785" width="8.88671875" style="3" customWidth="1"/>
    <col min="11786" max="11786" width="8.109375" style="3" customWidth="1"/>
    <col min="11787" max="11787" width="7.44140625" style="3" customWidth="1"/>
    <col min="11788" max="11788" width="9" style="3" customWidth="1"/>
    <col min="11789" max="11789" width="8" style="3" customWidth="1"/>
    <col min="11790" max="11790" width="8.109375" style="3" customWidth="1"/>
    <col min="11791" max="11791" width="7.5546875" style="3" customWidth="1"/>
    <col min="11792" max="11792" width="6.6640625" style="3" customWidth="1"/>
    <col min="11793" max="11793" width="8" style="3" customWidth="1"/>
    <col min="11794" max="11794" width="8.33203125" style="3" customWidth="1"/>
    <col min="11795" max="11795" width="7.109375" style="3" customWidth="1"/>
    <col min="11796" max="11796" width="6.6640625" style="3" customWidth="1"/>
    <col min="11797" max="11797" width="7.6640625" style="3" customWidth="1"/>
    <col min="11798" max="11798" width="7.109375" style="3" customWidth="1"/>
    <col min="11799" max="11799" width="8.33203125" style="3" customWidth="1"/>
    <col min="11800" max="11800" width="2.33203125" style="3" customWidth="1"/>
    <col min="11801" max="11801" width="15.6640625" style="3" customWidth="1"/>
    <col min="11802" max="11802" width="13.6640625" style="3" customWidth="1"/>
    <col min="11803" max="11803" width="10" style="3" bestFit="1" customWidth="1"/>
    <col min="11804" max="12035" width="8.88671875" style="3"/>
    <col min="12036" max="12036" width="2.109375" style="3" customWidth="1"/>
    <col min="12037" max="12037" width="11.6640625" style="3" customWidth="1"/>
    <col min="12038" max="12038" width="3.88671875" style="3" customWidth="1"/>
    <col min="12039" max="12039" width="8.88671875" style="3" customWidth="1"/>
    <col min="12040" max="12040" width="3.6640625" style="3" customWidth="1"/>
    <col min="12041" max="12041" width="8.88671875" style="3" customWidth="1"/>
    <col min="12042" max="12042" width="8.109375" style="3" customWidth="1"/>
    <col min="12043" max="12043" width="7.44140625" style="3" customWidth="1"/>
    <col min="12044" max="12044" width="9" style="3" customWidth="1"/>
    <col min="12045" max="12045" width="8" style="3" customWidth="1"/>
    <col min="12046" max="12046" width="8.109375" style="3" customWidth="1"/>
    <col min="12047" max="12047" width="7.5546875" style="3" customWidth="1"/>
    <col min="12048" max="12048" width="6.6640625" style="3" customWidth="1"/>
    <col min="12049" max="12049" width="8" style="3" customWidth="1"/>
    <col min="12050" max="12050" width="8.33203125" style="3" customWidth="1"/>
    <col min="12051" max="12051" width="7.109375" style="3" customWidth="1"/>
    <col min="12052" max="12052" width="6.6640625" style="3" customWidth="1"/>
    <col min="12053" max="12053" width="7.6640625" style="3" customWidth="1"/>
    <col min="12054" max="12054" width="7.109375" style="3" customWidth="1"/>
    <col min="12055" max="12055" width="8.33203125" style="3" customWidth="1"/>
    <col min="12056" max="12056" width="2.33203125" style="3" customWidth="1"/>
    <col min="12057" max="12057" width="15.6640625" style="3" customWidth="1"/>
    <col min="12058" max="12058" width="13.6640625" style="3" customWidth="1"/>
    <col min="12059" max="12059" width="10" style="3" bestFit="1" customWidth="1"/>
    <col min="12060" max="12291" width="8.88671875" style="3"/>
    <col min="12292" max="12292" width="2.109375" style="3" customWidth="1"/>
    <col min="12293" max="12293" width="11.6640625" style="3" customWidth="1"/>
    <col min="12294" max="12294" width="3.88671875" style="3" customWidth="1"/>
    <col min="12295" max="12295" width="8.88671875" style="3" customWidth="1"/>
    <col min="12296" max="12296" width="3.6640625" style="3" customWidth="1"/>
    <col min="12297" max="12297" width="8.88671875" style="3" customWidth="1"/>
    <col min="12298" max="12298" width="8.109375" style="3" customWidth="1"/>
    <col min="12299" max="12299" width="7.44140625" style="3" customWidth="1"/>
    <col min="12300" max="12300" width="9" style="3" customWidth="1"/>
    <col min="12301" max="12301" width="8" style="3" customWidth="1"/>
    <col min="12302" max="12302" width="8.109375" style="3" customWidth="1"/>
    <col min="12303" max="12303" width="7.5546875" style="3" customWidth="1"/>
    <col min="12304" max="12304" width="6.6640625" style="3" customWidth="1"/>
    <col min="12305" max="12305" width="8" style="3" customWidth="1"/>
    <col min="12306" max="12306" width="8.33203125" style="3" customWidth="1"/>
    <col min="12307" max="12307" width="7.109375" style="3" customWidth="1"/>
    <col min="12308" max="12308" width="6.6640625" style="3" customWidth="1"/>
    <col min="12309" max="12309" width="7.6640625" style="3" customWidth="1"/>
    <col min="12310" max="12310" width="7.109375" style="3" customWidth="1"/>
    <col min="12311" max="12311" width="8.33203125" style="3" customWidth="1"/>
    <col min="12312" max="12312" width="2.33203125" style="3" customWidth="1"/>
    <col min="12313" max="12313" width="15.6640625" style="3" customWidth="1"/>
    <col min="12314" max="12314" width="13.6640625" style="3" customWidth="1"/>
    <col min="12315" max="12315" width="10" style="3" bestFit="1" customWidth="1"/>
    <col min="12316" max="12547" width="8.88671875" style="3"/>
    <col min="12548" max="12548" width="2.109375" style="3" customWidth="1"/>
    <col min="12549" max="12549" width="11.6640625" style="3" customWidth="1"/>
    <col min="12550" max="12550" width="3.88671875" style="3" customWidth="1"/>
    <col min="12551" max="12551" width="8.88671875" style="3" customWidth="1"/>
    <col min="12552" max="12552" width="3.6640625" style="3" customWidth="1"/>
    <col min="12553" max="12553" width="8.88671875" style="3" customWidth="1"/>
    <col min="12554" max="12554" width="8.109375" style="3" customWidth="1"/>
    <col min="12555" max="12555" width="7.44140625" style="3" customWidth="1"/>
    <col min="12556" max="12556" width="9" style="3" customWidth="1"/>
    <col min="12557" max="12557" width="8" style="3" customWidth="1"/>
    <col min="12558" max="12558" width="8.109375" style="3" customWidth="1"/>
    <col min="12559" max="12559" width="7.5546875" style="3" customWidth="1"/>
    <col min="12560" max="12560" width="6.6640625" style="3" customWidth="1"/>
    <col min="12561" max="12561" width="8" style="3" customWidth="1"/>
    <col min="12562" max="12562" width="8.33203125" style="3" customWidth="1"/>
    <col min="12563" max="12563" width="7.109375" style="3" customWidth="1"/>
    <col min="12564" max="12564" width="6.6640625" style="3" customWidth="1"/>
    <col min="12565" max="12565" width="7.6640625" style="3" customWidth="1"/>
    <col min="12566" max="12566" width="7.109375" style="3" customWidth="1"/>
    <col min="12567" max="12567" width="8.33203125" style="3" customWidth="1"/>
    <col min="12568" max="12568" width="2.33203125" style="3" customWidth="1"/>
    <col min="12569" max="12569" width="15.6640625" style="3" customWidth="1"/>
    <col min="12570" max="12570" width="13.6640625" style="3" customWidth="1"/>
    <col min="12571" max="12571" width="10" style="3" bestFit="1" customWidth="1"/>
    <col min="12572" max="12803" width="8.88671875" style="3"/>
    <col min="12804" max="12804" width="2.109375" style="3" customWidth="1"/>
    <col min="12805" max="12805" width="11.6640625" style="3" customWidth="1"/>
    <col min="12806" max="12806" width="3.88671875" style="3" customWidth="1"/>
    <col min="12807" max="12807" width="8.88671875" style="3" customWidth="1"/>
    <col min="12808" max="12808" width="3.6640625" style="3" customWidth="1"/>
    <col min="12809" max="12809" width="8.88671875" style="3" customWidth="1"/>
    <col min="12810" max="12810" width="8.109375" style="3" customWidth="1"/>
    <col min="12811" max="12811" width="7.44140625" style="3" customWidth="1"/>
    <col min="12812" max="12812" width="9" style="3" customWidth="1"/>
    <col min="12813" max="12813" width="8" style="3" customWidth="1"/>
    <col min="12814" max="12814" width="8.109375" style="3" customWidth="1"/>
    <col min="12815" max="12815" width="7.5546875" style="3" customWidth="1"/>
    <col min="12816" max="12816" width="6.6640625" style="3" customWidth="1"/>
    <col min="12817" max="12817" width="8" style="3" customWidth="1"/>
    <col min="12818" max="12818" width="8.33203125" style="3" customWidth="1"/>
    <col min="12819" max="12819" width="7.109375" style="3" customWidth="1"/>
    <col min="12820" max="12820" width="6.6640625" style="3" customWidth="1"/>
    <col min="12821" max="12821" width="7.6640625" style="3" customWidth="1"/>
    <col min="12822" max="12822" width="7.109375" style="3" customWidth="1"/>
    <col min="12823" max="12823" width="8.33203125" style="3" customWidth="1"/>
    <col min="12824" max="12824" width="2.33203125" style="3" customWidth="1"/>
    <col min="12825" max="12825" width="15.6640625" style="3" customWidth="1"/>
    <col min="12826" max="12826" width="13.6640625" style="3" customWidth="1"/>
    <col min="12827" max="12827" width="10" style="3" bestFit="1" customWidth="1"/>
    <col min="12828" max="13059" width="8.88671875" style="3"/>
    <col min="13060" max="13060" width="2.109375" style="3" customWidth="1"/>
    <col min="13061" max="13061" width="11.6640625" style="3" customWidth="1"/>
    <col min="13062" max="13062" width="3.88671875" style="3" customWidth="1"/>
    <col min="13063" max="13063" width="8.88671875" style="3" customWidth="1"/>
    <col min="13064" max="13064" width="3.6640625" style="3" customWidth="1"/>
    <col min="13065" max="13065" width="8.88671875" style="3" customWidth="1"/>
    <col min="13066" max="13066" width="8.109375" style="3" customWidth="1"/>
    <col min="13067" max="13067" width="7.44140625" style="3" customWidth="1"/>
    <col min="13068" max="13068" width="9" style="3" customWidth="1"/>
    <col min="13069" max="13069" width="8" style="3" customWidth="1"/>
    <col min="13070" max="13070" width="8.109375" style="3" customWidth="1"/>
    <col min="13071" max="13071" width="7.5546875" style="3" customWidth="1"/>
    <col min="13072" max="13072" width="6.6640625" style="3" customWidth="1"/>
    <col min="13073" max="13073" width="8" style="3" customWidth="1"/>
    <col min="13074" max="13074" width="8.33203125" style="3" customWidth="1"/>
    <col min="13075" max="13075" width="7.109375" style="3" customWidth="1"/>
    <col min="13076" max="13076" width="6.6640625" style="3" customWidth="1"/>
    <col min="13077" max="13077" width="7.6640625" style="3" customWidth="1"/>
    <col min="13078" max="13078" width="7.109375" style="3" customWidth="1"/>
    <col min="13079" max="13079" width="8.33203125" style="3" customWidth="1"/>
    <col min="13080" max="13080" width="2.33203125" style="3" customWidth="1"/>
    <col min="13081" max="13081" width="15.6640625" style="3" customWidth="1"/>
    <col min="13082" max="13082" width="13.6640625" style="3" customWidth="1"/>
    <col min="13083" max="13083" width="10" style="3" bestFit="1" customWidth="1"/>
    <col min="13084" max="13315" width="8.88671875" style="3"/>
    <col min="13316" max="13316" width="2.109375" style="3" customWidth="1"/>
    <col min="13317" max="13317" width="11.6640625" style="3" customWidth="1"/>
    <col min="13318" max="13318" width="3.88671875" style="3" customWidth="1"/>
    <col min="13319" max="13319" width="8.88671875" style="3" customWidth="1"/>
    <col min="13320" max="13320" width="3.6640625" style="3" customWidth="1"/>
    <col min="13321" max="13321" width="8.88671875" style="3" customWidth="1"/>
    <col min="13322" max="13322" width="8.109375" style="3" customWidth="1"/>
    <col min="13323" max="13323" width="7.44140625" style="3" customWidth="1"/>
    <col min="13324" max="13324" width="9" style="3" customWidth="1"/>
    <col min="13325" max="13325" width="8" style="3" customWidth="1"/>
    <col min="13326" max="13326" width="8.109375" style="3" customWidth="1"/>
    <col min="13327" max="13327" width="7.5546875" style="3" customWidth="1"/>
    <col min="13328" max="13328" width="6.6640625" style="3" customWidth="1"/>
    <col min="13329" max="13329" width="8" style="3" customWidth="1"/>
    <col min="13330" max="13330" width="8.33203125" style="3" customWidth="1"/>
    <col min="13331" max="13331" width="7.109375" style="3" customWidth="1"/>
    <col min="13332" max="13332" width="6.6640625" style="3" customWidth="1"/>
    <col min="13333" max="13333" width="7.6640625" style="3" customWidth="1"/>
    <col min="13334" max="13334" width="7.109375" style="3" customWidth="1"/>
    <col min="13335" max="13335" width="8.33203125" style="3" customWidth="1"/>
    <col min="13336" max="13336" width="2.33203125" style="3" customWidth="1"/>
    <col min="13337" max="13337" width="15.6640625" style="3" customWidth="1"/>
    <col min="13338" max="13338" width="13.6640625" style="3" customWidth="1"/>
    <col min="13339" max="13339" width="10" style="3" bestFit="1" customWidth="1"/>
    <col min="13340" max="13571" width="8.88671875" style="3"/>
    <col min="13572" max="13572" width="2.109375" style="3" customWidth="1"/>
    <col min="13573" max="13573" width="11.6640625" style="3" customWidth="1"/>
    <col min="13574" max="13574" width="3.88671875" style="3" customWidth="1"/>
    <col min="13575" max="13575" width="8.88671875" style="3" customWidth="1"/>
    <col min="13576" max="13576" width="3.6640625" style="3" customWidth="1"/>
    <col min="13577" max="13577" width="8.88671875" style="3" customWidth="1"/>
    <col min="13578" max="13578" width="8.109375" style="3" customWidth="1"/>
    <col min="13579" max="13579" width="7.44140625" style="3" customWidth="1"/>
    <col min="13580" max="13580" width="9" style="3" customWidth="1"/>
    <col min="13581" max="13581" width="8" style="3" customWidth="1"/>
    <col min="13582" max="13582" width="8.109375" style="3" customWidth="1"/>
    <col min="13583" max="13583" width="7.5546875" style="3" customWidth="1"/>
    <col min="13584" max="13584" width="6.6640625" style="3" customWidth="1"/>
    <col min="13585" max="13585" width="8" style="3" customWidth="1"/>
    <col min="13586" max="13586" width="8.33203125" style="3" customWidth="1"/>
    <col min="13587" max="13587" width="7.109375" style="3" customWidth="1"/>
    <col min="13588" max="13588" width="6.6640625" style="3" customWidth="1"/>
    <col min="13589" max="13589" width="7.6640625" style="3" customWidth="1"/>
    <col min="13590" max="13590" width="7.109375" style="3" customWidth="1"/>
    <col min="13591" max="13591" width="8.33203125" style="3" customWidth="1"/>
    <col min="13592" max="13592" width="2.33203125" style="3" customWidth="1"/>
    <col min="13593" max="13593" width="15.6640625" style="3" customWidth="1"/>
    <col min="13594" max="13594" width="13.6640625" style="3" customWidth="1"/>
    <col min="13595" max="13595" width="10" style="3" bestFit="1" customWidth="1"/>
    <col min="13596" max="13827" width="8.88671875" style="3"/>
    <col min="13828" max="13828" width="2.109375" style="3" customWidth="1"/>
    <col min="13829" max="13829" width="11.6640625" style="3" customWidth="1"/>
    <col min="13830" max="13830" width="3.88671875" style="3" customWidth="1"/>
    <col min="13831" max="13831" width="8.88671875" style="3" customWidth="1"/>
    <col min="13832" max="13832" width="3.6640625" style="3" customWidth="1"/>
    <col min="13833" max="13833" width="8.88671875" style="3" customWidth="1"/>
    <col min="13834" max="13834" width="8.109375" style="3" customWidth="1"/>
    <col min="13835" max="13835" width="7.44140625" style="3" customWidth="1"/>
    <col min="13836" max="13836" width="9" style="3" customWidth="1"/>
    <col min="13837" max="13837" width="8" style="3" customWidth="1"/>
    <col min="13838" max="13838" width="8.109375" style="3" customWidth="1"/>
    <col min="13839" max="13839" width="7.5546875" style="3" customWidth="1"/>
    <col min="13840" max="13840" width="6.6640625" style="3" customWidth="1"/>
    <col min="13841" max="13841" width="8" style="3" customWidth="1"/>
    <col min="13842" max="13842" width="8.33203125" style="3" customWidth="1"/>
    <col min="13843" max="13843" width="7.109375" style="3" customWidth="1"/>
    <col min="13844" max="13844" width="6.6640625" style="3" customWidth="1"/>
    <col min="13845" max="13845" width="7.6640625" style="3" customWidth="1"/>
    <col min="13846" max="13846" width="7.109375" style="3" customWidth="1"/>
    <col min="13847" max="13847" width="8.33203125" style="3" customWidth="1"/>
    <col min="13848" max="13848" width="2.33203125" style="3" customWidth="1"/>
    <col min="13849" max="13849" width="15.6640625" style="3" customWidth="1"/>
    <col min="13850" max="13850" width="13.6640625" style="3" customWidth="1"/>
    <col min="13851" max="13851" width="10" style="3" bestFit="1" customWidth="1"/>
    <col min="13852" max="14083" width="8.88671875" style="3"/>
    <col min="14084" max="14084" width="2.109375" style="3" customWidth="1"/>
    <col min="14085" max="14085" width="11.6640625" style="3" customWidth="1"/>
    <col min="14086" max="14086" width="3.88671875" style="3" customWidth="1"/>
    <col min="14087" max="14087" width="8.88671875" style="3" customWidth="1"/>
    <col min="14088" max="14088" width="3.6640625" style="3" customWidth="1"/>
    <col min="14089" max="14089" width="8.88671875" style="3" customWidth="1"/>
    <col min="14090" max="14090" width="8.109375" style="3" customWidth="1"/>
    <col min="14091" max="14091" width="7.44140625" style="3" customWidth="1"/>
    <col min="14092" max="14092" width="9" style="3" customWidth="1"/>
    <col min="14093" max="14093" width="8" style="3" customWidth="1"/>
    <col min="14094" max="14094" width="8.109375" style="3" customWidth="1"/>
    <col min="14095" max="14095" width="7.5546875" style="3" customWidth="1"/>
    <col min="14096" max="14096" width="6.6640625" style="3" customWidth="1"/>
    <col min="14097" max="14097" width="8" style="3" customWidth="1"/>
    <col min="14098" max="14098" width="8.33203125" style="3" customWidth="1"/>
    <col min="14099" max="14099" width="7.109375" style="3" customWidth="1"/>
    <col min="14100" max="14100" width="6.6640625" style="3" customWidth="1"/>
    <col min="14101" max="14101" width="7.6640625" style="3" customWidth="1"/>
    <col min="14102" max="14102" width="7.109375" style="3" customWidth="1"/>
    <col min="14103" max="14103" width="8.33203125" style="3" customWidth="1"/>
    <col min="14104" max="14104" width="2.33203125" style="3" customWidth="1"/>
    <col min="14105" max="14105" width="15.6640625" style="3" customWidth="1"/>
    <col min="14106" max="14106" width="13.6640625" style="3" customWidth="1"/>
    <col min="14107" max="14107" width="10" style="3" bestFit="1" customWidth="1"/>
    <col min="14108" max="14339" width="8.88671875" style="3"/>
    <col min="14340" max="14340" width="2.109375" style="3" customWidth="1"/>
    <col min="14341" max="14341" width="11.6640625" style="3" customWidth="1"/>
    <col min="14342" max="14342" width="3.88671875" style="3" customWidth="1"/>
    <col min="14343" max="14343" width="8.88671875" style="3" customWidth="1"/>
    <col min="14344" max="14344" width="3.6640625" style="3" customWidth="1"/>
    <col min="14345" max="14345" width="8.88671875" style="3" customWidth="1"/>
    <col min="14346" max="14346" width="8.109375" style="3" customWidth="1"/>
    <col min="14347" max="14347" width="7.44140625" style="3" customWidth="1"/>
    <col min="14348" max="14348" width="9" style="3" customWidth="1"/>
    <col min="14349" max="14349" width="8" style="3" customWidth="1"/>
    <col min="14350" max="14350" width="8.109375" style="3" customWidth="1"/>
    <col min="14351" max="14351" width="7.5546875" style="3" customWidth="1"/>
    <col min="14352" max="14352" width="6.6640625" style="3" customWidth="1"/>
    <col min="14353" max="14353" width="8" style="3" customWidth="1"/>
    <col min="14354" max="14354" width="8.33203125" style="3" customWidth="1"/>
    <col min="14355" max="14355" width="7.109375" style="3" customWidth="1"/>
    <col min="14356" max="14356" width="6.6640625" style="3" customWidth="1"/>
    <col min="14357" max="14357" width="7.6640625" style="3" customWidth="1"/>
    <col min="14358" max="14358" width="7.109375" style="3" customWidth="1"/>
    <col min="14359" max="14359" width="8.33203125" style="3" customWidth="1"/>
    <col min="14360" max="14360" width="2.33203125" style="3" customWidth="1"/>
    <col min="14361" max="14361" width="15.6640625" style="3" customWidth="1"/>
    <col min="14362" max="14362" width="13.6640625" style="3" customWidth="1"/>
    <col min="14363" max="14363" width="10" style="3" bestFit="1" customWidth="1"/>
    <col min="14364" max="14595" width="8.88671875" style="3"/>
    <col min="14596" max="14596" width="2.109375" style="3" customWidth="1"/>
    <col min="14597" max="14597" width="11.6640625" style="3" customWidth="1"/>
    <col min="14598" max="14598" width="3.88671875" style="3" customWidth="1"/>
    <col min="14599" max="14599" width="8.88671875" style="3" customWidth="1"/>
    <col min="14600" max="14600" width="3.6640625" style="3" customWidth="1"/>
    <col min="14601" max="14601" width="8.88671875" style="3" customWidth="1"/>
    <col min="14602" max="14602" width="8.109375" style="3" customWidth="1"/>
    <col min="14603" max="14603" width="7.44140625" style="3" customWidth="1"/>
    <col min="14604" max="14604" width="9" style="3" customWidth="1"/>
    <col min="14605" max="14605" width="8" style="3" customWidth="1"/>
    <col min="14606" max="14606" width="8.109375" style="3" customWidth="1"/>
    <col min="14607" max="14607" width="7.5546875" style="3" customWidth="1"/>
    <col min="14608" max="14608" width="6.6640625" style="3" customWidth="1"/>
    <col min="14609" max="14609" width="8" style="3" customWidth="1"/>
    <col min="14610" max="14610" width="8.33203125" style="3" customWidth="1"/>
    <col min="14611" max="14611" width="7.109375" style="3" customWidth="1"/>
    <col min="14612" max="14612" width="6.6640625" style="3" customWidth="1"/>
    <col min="14613" max="14613" width="7.6640625" style="3" customWidth="1"/>
    <col min="14614" max="14614" width="7.109375" style="3" customWidth="1"/>
    <col min="14615" max="14615" width="8.33203125" style="3" customWidth="1"/>
    <col min="14616" max="14616" width="2.33203125" style="3" customWidth="1"/>
    <col min="14617" max="14617" width="15.6640625" style="3" customWidth="1"/>
    <col min="14618" max="14618" width="13.6640625" style="3" customWidth="1"/>
    <col min="14619" max="14619" width="10" style="3" bestFit="1" customWidth="1"/>
    <col min="14620" max="14851" width="8.88671875" style="3"/>
    <col min="14852" max="14852" width="2.109375" style="3" customWidth="1"/>
    <col min="14853" max="14853" width="11.6640625" style="3" customWidth="1"/>
    <col min="14854" max="14854" width="3.88671875" style="3" customWidth="1"/>
    <col min="14855" max="14855" width="8.88671875" style="3" customWidth="1"/>
    <col min="14856" max="14856" width="3.6640625" style="3" customWidth="1"/>
    <col min="14857" max="14857" width="8.88671875" style="3" customWidth="1"/>
    <col min="14858" max="14858" width="8.109375" style="3" customWidth="1"/>
    <col min="14859" max="14859" width="7.44140625" style="3" customWidth="1"/>
    <col min="14860" max="14860" width="9" style="3" customWidth="1"/>
    <col min="14861" max="14861" width="8" style="3" customWidth="1"/>
    <col min="14862" max="14862" width="8.109375" style="3" customWidth="1"/>
    <col min="14863" max="14863" width="7.5546875" style="3" customWidth="1"/>
    <col min="14864" max="14864" width="6.6640625" style="3" customWidth="1"/>
    <col min="14865" max="14865" width="8" style="3" customWidth="1"/>
    <col min="14866" max="14866" width="8.33203125" style="3" customWidth="1"/>
    <col min="14867" max="14867" width="7.109375" style="3" customWidth="1"/>
    <col min="14868" max="14868" width="6.6640625" style="3" customWidth="1"/>
    <col min="14869" max="14869" width="7.6640625" style="3" customWidth="1"/>
    <col min="14870" max="14870" width="7.109375" style="3" customWidth="1"/>
    <col min="14871" max="14871" width="8.33203125" style="3" customWidth="1"/>
    <col min="14872" max="14872" width="2.33203125" style="3" customWidth="1"/>
    <col min="14873" max="14873" width="15.6640625" style="3" customWidth="1"/>
    <col min="14874" max="14874" width="13.6640625" style="3" customWidth="1"/>
    <col min="14875" max="14875" width="10" style="3" bestFit="1" customWidth="1"/>
    <col min="14876" max="15107" width="8.88671875" style="3"/>
    <col min="15108" max="15108" width="2.109375" style="3" customWidth="1"/>
    <col min="15109" max="15109" width="11.6640625" style="3" customWidth="1"/>
    <col min="15110" max="15110" width="3.88671875" style="3" customWidth="1"/>
    <col min="15111" max="15111" width="8.88671875" style="3" customWidth="1"/>
    <col min="15112" max="15112" width="3.6640625" style="3" customWidth="1"/>
    <col min="15113" max="15113" width="8.88671875" style="3" customWidth="1"/>
    <col min="15114" max="15114" width="8.109375" style="3" customWidth="1"/>
    <col min="15115" max="15115" width="7.44140625" style="3" customWidth="1"/>
    <col min="15116" max="15116" width="9" style="3" customWidth="1"/>
    <col min="15117" max="15117" width="8" style="3" customWidth="1"/>
    <col min="15118" max="15118" width="8.109375" style="3" customWidth="1"/>
    <col min="15119" max="15119" width="7.5546875" style="3" customWidth="1"/>
    <col min="15120" max="15120" width="6.6640625" style="3" customWidth="1"/>
    <col min="15121" max="15121" width="8" style="3" customWidth="1"/>
    <col min="15122" max="15122" width="8.33203125" style="3" customWidth="1"/>
    <col min="15123" max="15123" width="7.109375" style="3" customWidth="1"/>
    <col min="15124" max="15124" width="6.6640625" style="3" customWidth="1"/>
    <col min="15125" max="15125" width="7.6640625" style="3" customWidth="1"/>
    <col min="15126" max="15126" width="7.109375" style="3" customWidth="1"/>
    <col min="15127" max="15127" width="8.33203125" style="3" customWidth="1"/>
    <col min="15128" max="15128" width="2.33203125" style="3" customWidth="1"/>
    <col min="15129" max="15129" width="15.6640625" style="3" customWidth="1"/>
    <col min="15130" max="15130" width="13.6640625" style="3" customWidth="1"/>
    <col min="15131" max="15131" width="10" style="3" bestFit="1" customWidth="1"/>
    <col min="15132" max="15363" width="8.88671875" style="3"/>
    <col min="15364" max="15364" width="2.109375" style="3" customWidth="1"/>
    <col min="15365" max="15365" width="11.6640625" style="3" customWidth="1"/>
    <col min="15366" max="15366" width="3.88671875" style="3" customWidth="1"/>
    <col min="15367" max="15367" width="8.88671875" style="3" customWidth="1"/>
    <col min="15368" max="15368" width="3.6640625" style="3" customWidth="1"/>
    <col min="15369" max="15369" width="8.88671875" style="3" customWidth="1"/>
    <col min="15370" max="15370" width="8.109375" style="3" customWidth="1"/>
    <col min="15371" max="15371" width="7.44140625" style="3" customWidth="1"/>
    <col min="15372" max="15372" width="9" style="3" customWidth="1"/>
    <col min="15373" max="15373" width="8" style="3" customWidth="1"/>
    <col min="15374" max="15374" width="8.109375" style="3" customWidth="1"/>
    <col min="15375" max="15375" width="7.5546875" style="3" customWidth="1"/>
    <col min="15376" max="15376" width="6.6640625" style="3" customWidth="1"/>
    <col min="15377" max="15377" width="8" style="3" customWidth="1"/>
    <col min="15378" max="15378" width="8.33203125" style="3" customWidth="1"/>
    <col min="15379" max="15379" width="7.109375" style="3" customWidth="1"/>
    <col min="15380" max="15380" width="6.6640625" style="3" customWidth="1"/>
    <col min="15381" max="15381" width="7.6640625" style="3" customWidth="1"/>
    <col min="15382" max="15382" width="7.109375" style="3" customWidth="1"/>
    <col min="15383" max="15383" width="8.33203125" style="3" customWidth="1"/>
    <col min="15384" max="15384" width="2.33203125" style="3" customWidth="1"/>
    <col min="15385" max="15385" width="15.6640625" style="3" customWidth="1"/>
    <col min="15386" max="15386" width="13.6640625" style="3" customWidth="1"/>
    <col min="15387" max="15387" width="10" style="3" bestFit="1" customWidth="1"/>
    <col min="15388" max="15619" width="8.88671875" style="3"/>
    <col min="15620" max="15620" width="2.109375" style="3" customWidth="1"/>
    <col min="15621" max="15621" width="11.6640625" style="3" customWidth="1"/>
    <col min="15622" max="15622" width="3.88671875" style="3" customWidth="1"/>
    <col min="15623" max="15623" width="8.88671875" style="3" customWidth="1"/>
    <col min="15624" max="15624" width="3.6640625" style="3" customWidth="1"/>
    <col min="15625" max="15625" width="8.88671875" style="3" customWidth="1"/>
    <col min="15626" max="15626" width="8.109375" style="3" customWidth="1"/>
    <col min="15627" max="15627" width="7.44140625" style="3" customWidth="1"/>
    <col min="15628" max="15628" width="9" style="3" customWidth="1"/>
    <col min="15629" max="15629" width="8" style="3" customWidth="1"/>
    <col min="15630" max="15630" width="8.109375" style="3" customWidth="1"/>
    <col min="15631" max="15631" width="7.5546875" style="3" customWidth="1"/>
    <col min="15632" max="15632" width="6.6640625" style="3" customWidth="1"/>
    <col min="15633" max="15633" width="8" style="3" customWidth="1"/>
    <col min="15634" max="15634" width="8.33203125" style="3" customWidth="1"/>
    <col min="15635" max="15635" width="7.109375" style="3" customWidth="1"/>
    <col min="15636" max="15636" width="6.6640625" style="3" customWidth="1"/>
    <col min="15637" max="15637" width="7.6640625" style="3" customWidth="1"/>
    <col min="15638" max="15638" width="7.109375" style="3" customWidth="1"/>
    <col min="15639" max="15639" width="8.33203125" style="3" customWidth="1"/>
    <col min="15640" max="15640" width="2.33203125" style="3" customWidth="1"/>
    <col min="15641" max="15641" width="15.6640625" style="3" customWidth="1"/>
    <col min="15642" max="15642" width="13.6640625" style="3" customWidth="1"/>
    <col min="15643" max="15643" width="10" style="3" bestFit="1" customWidth="1"/>
    <col min="15644" max="15875" width="8.88671875" style="3"/>
    <col min="15876" max="15876" width="2.109375" style="3" customWidth="1"/>
    <col min="15877" max="15877" width="11.6640625" style="3" customWidth="1"/>
    <col min="15878" max="15878" width="3.88671875" style="3" customWidth="1"/>
    <col min="15879" max="15879" width="8.88671875" style="3" customWidth="1"/>
    <col min="15880" max="15880" width="3.6640625" style="3" customWidth="1"/>
    <col min="15881" max="15881" width="8.88671875" style="3" customWidth="1"/>
    <col min="15882" max="15882" width="8.109375" style="3" customWidth="1"/>
    <col min="15883" max="15883" width="7.44140625" style="3" customWidth="1"/>
    <col min="15884" max="15884" width="9" style="3" customWidth="1"/>
    <col min="15885" max="15885" width="8" style="3" customWidth="1"/>
    <col min="15886" max="15886" width="8.109375" style="3" customWidth="1"/>
    <col min="15887" max="15887" width="7.5546875" style="3" customWidth="1"/>
    <col min="15888" max="15888" width="6.6640625" style="3" customWidth="1"/>
    <col min="15889" max="15889" width="8" style="3" customWidth="1"/>
    <col min="15890" max="15890" width="8.33203125" style="3" customWidth="1"/>
    <col min="15891" max="15891" width="7.109375" style="3" customWidth="1"/>
    <col min="15892" max="15892" width="6.6640625" style="3" customWidth="1"/>
    <col min="15893" max="15893" width="7.6640625" style="3" customWidth="1"/>
    <col min="15894" max="15894" width="7.109375" style="3" customWidth="1"/>
    <col min="15895" max="15895" width="8.33203125" style="3" customWidth="1"/>
    <col min="15896" max="15896" width="2.33203125" style="3" customWidth="1"/>
    <col min="15897" max="15897" width="15.6640625" style="3" customWidth="1"/>
    <col min="15898" max="15898" width="13.6640625" style="3" customWidth="1"/>
    <col min="15899" max="15899" width="10" style="3" bestFit="1" customWidth="1"/>
    <col min="15900" max="16131" width="8.88671875" style="3"/>
    <col min="16132" max="16132" width="2.109375" style="3" customWidth="1"/>
    <col min="16133" max="16133" width="11.6640625" style="3" customWidth="1"/>
    <col min="16134" max="16134" width="3.88671875" style="3" customWidth="1"/>
    <col min="16135" max="16135" width="8.88671875" style="3" customWidth="1"/>
    <col min="16136" max="16136" width="3.6640625" style="3" customWidth="1"/>
    <col min="16137" max="16137" width="8.88671875" style="3" customWidth="1"/>
    <col min="16138" max="16138" width="8.109375" style="3" customWidth="1"/>
    <col min="16139" max="16139" width="7.44140625" style="3" customWidth="1"/>
    <col min="16140" max="16140" width="9" style="3" customWidth="1"/>
    <col min="16141" max="16141" width="8" style="3" customWidth="1"/>
    <col min="16142" max="16142" width="8.109375" style="3" customWidth="1"/>
    <col min="16143" max="16143" width="7.5546875" style="3" customWidth="1"/>
    <col min="16144" max="16144" width="6.6640625" style="3" customWidth="1"/>
    <col min="16145" max="16145" width="8" style="3" customWidth="1"/>
    <col min="16146" max="16146" width="8.33203125" style="3" customWidth="1"/>
    <col min="16147" max="16147" width="7.109375" style="3" customWidth="1"/>
    <col min="16148" max="16148" width="6.6640625" style="3" customWidth="1"/>
    <col min="16149" max="16149" width="7.6640625" style="3" customWidth="1"/>
    <col min="16150" max="16150" width="7.109375" style="3" customWidth="1"/>
    <col min="16151" max="16151" width="8.33203125" style="3" customWidth="1"/>
    <col min="16152" max="16152" width="2.33203125" style="3" customWidth="1"/>
    <col min="16153" max="16153" width="15.6640625" style="3" customWidth="1"/>
    <col min="16154" max="16154" width="13.6640625" style="3" customWidth="1"/>
    <col min="16155" max="16155" width="10" style="3" bestFit="1" customWidth="1"/>
    <col min="16156" max="16384" width="8.88671875" style="3"/>
  </cols>
  <sheetData>
    <row r="1" spans="1:35" s="39" customFormat="1">
      <c r="A1" s="206" t="s">
        <v>97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</row>
    <row r="2" spans="1:35" s="39" customFormat="1">
      <c r="A2" s="206" t="s">
        <v>98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</row>
    <row r="3" spans="1:35" s="39" customFormat="1">
      <c r="A3" s="206" t="s">
        <v>99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</row>
    <row r="4" spans="1:35" s="4" customFormat="1" ht="24" customHeight="1">
      <c r="A4" s="131" t="s">
        <v>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</row>
    <row r="5" spans="1:35" ht="16.5" customHeight="1">
      <c r="A5" s="40"/>
      <c r="B5" s="132" t="s">
        <v>104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</row>
    <row r="6" spans="1:35" s="13" customFormat="1" ht="24" customHeight="1">
      <c r="A6" s="137" t="s">
        <v>86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r="7" spans="1:35" s="41" customFormat="1" ht="22.5" customHeight="1">
      <c r="A7" s="138" t="s">
        <v>1</v>
      </c>
      <c r="B7" s="139" t="s">
        <v>2</v>
      </c>
      <c r="C7" s="138" t="s">
        <v>3</v>
      </c>
      <c r="D7" s="140" t="s">
        <v>28</v>
      </c>
      <c r="E7" s="138" t="s">
        <v>4</v>
      </c>
      <c r="F7" s="138" t="s">
        <v>5</v>
      </c>
      <c r="G7" s="138" t="s">
        <v>6</v>
      </c>
      <c r="H7" s="138" t="s">
        <v>7</v>
      </c>
      <c r="I7" s="138"/>
      <c r="J7" s="138" t="s">
        <v>8</v>
      </c>
      <c r="K7" s="138" t="s">
        <v>9</v>
      </c>
      <c r="L7" s="138" t="s">
        <v>10</v>
      </c>
      <c r="M7" s="138"/>
      <c r="N7" s="138"/>
      <c r="O7" s="138" t="s">
        <v>27</v>
      </c>
      <c r="P7" s="139" t="s">
        <v>32</v>
      </c>
      <c r="Q7" s="139"/>
      <c r="R7" s="139"/>
      <c r="S7" s="139"/>
      <c r="T7" s="139"/>
      <c r="U7" s="139"/>
      <c r="V7" s="142" t="s">
        <v>32</v>
      </c>
      <c r="W7" s="142" t="s">
        <v>33</v>
      </c>
      <c r="X7" s="142" t="s">
        <v>34</v>
      </c>
      <c r="Y7" s="142" t="s">
        <v>35</v>
      </c>
      <c r="Z7" s="142" t="s">
        <v>36</v>
      </c>
      <c r="AA7" s="133" t="s">
        <v>37</v>
      </c>
      <c r="AB7" s="133" t="s">
        <v>38</v>
      </c>
      <c r="AC7" s="135" t="s">
        <v>39</v>
      </c>
    </row>
    <row r="8" spans="1:35" s="41" customFormat="1" ht="44.4" customHeight="1">
      <c r="A8" s="138"/>
      <c r="B8" s="139"/>
      <c r="C8" s="138"/>
      <c r="D8" s="141"/>
      <c r="E8" s="138"/>
      <c r="F8" s="138"/>
      <c r="G8" s="138"/>
      <c r="H8" s="42" t="s">
        <v>11</v>
      </c>
      <c r="I8" s="42" t="s">
        <v>12</v>
      </c>
      <c r="J8" s="138"/>
      <c r="K8" s="138"/>
      <c r="L8" s="42" t="s">
        <v>40</v>
      </c>
      <c r="M8" s="42" t="s">
        <v>13</v>
      </c>
      <c r="N8" s="42" t="s">
        <v>14</v>
      </c>
      <c r="O8" s="138"/>
      <c r="P8" s="42" t="s">
        <v>25</v>
      </c>
      <c r="Q8" s="42" t="s">
        <v>15</v>
      </c>
      <c r="R8" s="42" t="s">
        <v>14</v>
      </c>
      <c r="S8" s="5" t="s">
        <v>29</v>
      </c>
      <c r="T8" s="43" t="s">
        <v>30</v>
      </c>
      <c r="U8" s="43" t="s">
        <v>31</v>
      </c>
      <c r="V8" s="143"/>
      <c r="W8" s="143"/>
      <c r="X8" s="143"/>
      <c r="Y8" s="143"/>
      <c r="Z8" s="143"/>
      <c r="AA8" s="134"/>
      <c r="AB8" s="134"/>
      <c r="AC8" s="136"/>
    </row>
    <row r="9" spans="1:35" ht="27" customHeight="1">
      <c r="A9" s="44">
        <v>1</v>
      </c>
      <c r="B9" s="45" t="s">
        <v>85</v>
      </c>
      <c r="C9" s="44" t="s">
        <v>26</v>
      </c>
      <c r="D9" s="44" t="s">
        <v>87</v>
      </c>
      <c r="E9" s="46">
        <v>18000000</v>
      </c>
      <c r="F9" s="44">
        <v>24</v>
      </c>
      <c r="G9" s="46">
        <f>E9/26*F9</f>
        <v>16615384.615384614</v>
      </c>
      <c r="H9" s="46">
        <f>F9*25000</f>
        <v>600000</v>
      </c>
      <c r="I9" s="46"/>
      <c r="J9" s="47">
        <f t="shared" ref="J9:J16" si="0">G9+H9+I9</f>
        <v>17215384.615384616</v>
      </c>
      <c r="K9" s="46">
        <f>E9</f>
        <v>18000000</v>
      </c>
      <c r="L9" s="46">
        <f>K9*0.175</f>
        <v>3150000</v>
      </c>
      <c r="M9" s="46">
        <f>K9*0.03</f>
        <v>540000</v>
      </c>
      <c r="N9" s="46">
        <f>K9*0.01</f>
        <v>180000</v>
      </c>
      <c r="O9" s="47">
        <f t="shared" ref="O9:O16" si="1">L9+M9+N9</f>
        <v>3870000</v>
      </c>
      <c r="P9" s="46">
        <f t="shared" ref="P9:P16" si="2">K9*8%</f>
        <v>1440000</v>
      </c>
      <c r="Q9" s="46">
        <f t="shared" ref="Q9:Q16" si="3">K9*1.5%</f>
        <v>270000</v>
      </c>
      <c r="R9" s="46">
        <f t="shared" ref="R9:R16" si="4">K9*1%</f>
        <v>180000</v>
      </c>
      <c r="S9" s="48">
        <f>SUM(P9:R9)</f>
        <v>1890000</v>
      </c>
      <c r="T9" s="48">
        <v>11000000</v>
      </c>
      <c r="U9" s="49">
        <v>4400000</v>
      </c>
      <c r="V9" s="50">
        <f>S9+T9+U9</f>
        <v>17290000</v>
      </c>
      <c r="W9" s="51">
        <f>IF(H9&gt;730000,730000,H9)</f>
        <v>600000</v>
      </c>
      <c r="X9" s="10">
        <f>J9-W9</f>
        <v>16615384.615384616</v>
      </c>
      <c r="Y9" s="10">
        <f>IF((X9-V9)&gt;0,(X9-V9),0)</f>
        <v>0</v>
      </c>
      <c r="Z9" s="52">
        <f>IF(Y9&lt;=5000000,Y9*5%,IF(Y9&lt;=10000000,250000+(Y9-5000000)*10%,IF(Y9&lt;=18000000,750000+(Y9-10000000)*15%,IF(Y9&lt;=32000000,1950000+(Y9-18000000)*20%,IF(Y9&lt;=52000000,4750000+(Y9-32000000)*25%,IF(Y9&lt;=80000000,9750000+(Y9-52000000)*30%,18150000+(Y9-80000000)*35%))))))</f>
        <v>0</v>
      </c>
      <c r="AA9" s="53">
        <v>0</v>
      </c>
      <c r="AB9" s="10">
        <f>J9-S9-Z9-AA9</f>
        <v>15325384.615384616</v>
      </c>
      <c r="AC9" s="54"/>
    </row>
    <row r="10" spans="1:35" ht="27" customHeight="1">
      <c r="A10" s="44">
        <v>2</v>
      </c>
      <c r="B10" s="45" t="s">
        <v>88</v>
      </c>
      <c r="C10" s="44" t="s">
        <v>89</v>
      </c>
      <c r="D10" s="44" t="s">
        <v>87</v>
      </c>
      <c r="E10" s="46">
        <v>8000000</v>
      </c>
      <c r="F10" s="44">
        <v>24</v>
      </c>
      <c r="G10" s="46">
        <f>E10/26*F10</f>
        <v>7384615.384615384</v>
      </c>
      <c r="H10" s="46">
        <f t="shared" ref="H10:H16" si="5">F10*25000</f>
        <v>600000</v>
      </c>
      <c r="I10" s="46"/>
      <c r="J10" s="47">
        <f t="shared" si="0"/>
        <v>7984615.384615384</v>
      </c>
      <c r="K10" s="46">
        <f>E10</f>
        <v>8000000</v>
      </c>
      <c r="L10" s="46">
        <f>K10*0.175</f>
        <v>1400000</v>
      </c>
      <c r="M10" s="46">
        <f>K10*0.03</f>
        <v>240000</v>
      </c>
      <c r="N10" s="46">
        <f>K10*0.01</f>
        <v>80000</v>
      </c>
      <c r="O10" s="47">
        <f t="shared" si="1"/>
        <v>1720000</v>
      </c>
      <c r="P10" s="46">
        <f t="shared" si="2"/>
        <v>640000</v>
      </c>
      <c r="Q10" s="46">
        <f t="shared" si="3"/>
        <v>120000</v>
      </c>
      <c r="R10" s="46">
        <f t="shared" si="4"/>
        <v>80000</v>
      </c>
      <c r="S10" s="48">
        <f t="shared" ref="S10:S16" si="6">SUM(P10:R10)</f>
        <v>840000</v>
      </c>
      <c r="T10" s="48">
        <v>11000000</v>
      </c>
      <c r="U10" s="49"/>
      <c r="V10" s="50">
        <f t="shared" ref="V10:V16" si="7">S10+T10+U10</f>
        <v>11840000</v>
      </c>
      <c r="W10" s="51">
        <f t="shared" ref="W10:W16" si="8">IF(H10&gt;730000,730000,H10)</f>
        <v>600000</v>
      </c>
      <c r="X10" s="10">
        <f t="shared" ref="X10:X16" si="9">J10-W10</f>
        <v>7384615.384615384</v>
      </c>
      <c r="Y10" s="10">
        <f t="shared" ref="Y10:Y16" si="10">IF((X10-V10)&gt;0,(X10-V10),0)</f>
        <v>0</v>
      </c>
      <c r="Z10" s="55">
        <f t="shared" ref="Z10:Z16" si="11">IF(Y10&lt;=5000000,Y10*5%,IF(Y10&lt;=10000000,250000+(Y10-5000000)*10%,IF(Y10&lt;=18000000,750000+(Y10-10000000)*15%,IF(Y10&lt;=32000000,1950000+(Y10-18000000)*20%,IF(Y10&lt;=52000000,4750000+(Y10-32000000)*25%,IF(Y10&lt;=80000000,9750000+(Y10-52000000)*30%,18150000+(Y10-80000000)*35%))))))</f>
        <v>0</v>
      </c>
      <c r="AA10" s="53">
        <v>0</v>
      </c>
      <c r="AB10" s="10">
        <f>J10-S10-Z10-AA10</f>
        <v>7144615.384615384</v>
      </c>
      <c r="AC10" s="54"/>
    </row>
    <row r="11" spans="1:35" s="58" customFormat="1" ht="24.75" customHeight="1">
      <c r="A11" s="150" t="s">
        <v>61</v>
      </c>
      <c r="B11" s="151"/>
      <c r="C11" s="151"/>
      <c r="D11" s="152"/>
      <c r="E11" s="56">
        <f>SUM(E9:E10)</f>
        <v>26000000</v>
      </c>
      <c r="F11" s="56">
        <f t="shared" ref="F11:AC11" si="12">SUM(F9:F10)</f>
        <v>48</v>
      </c>
      <c r="G11" s="56">
        <f t="shared" si="12"/>
        <v>24000000</v>
      </c>
      <c r="H11" s="56">
        <f t="shared" si="12"/>
        <v>1200000</v>
      </c>
      <c r="I11" s="56">
        <f t="shared" si="12"/>
        <v>0</v>
      </c>
      <c r="J11" s="57">
        <f t="shared" si="12"/>
        <v>25200000</v>
      </c>
      <c r="K11" s="56">
        <f t="shared" si="12"/>
        <v>26000000</v>
      </c>
      <c r="L11" s="57">
        <f t="shared" si="12"/>
        <v>4550000</v>
      </c>
      <c r="M11" s="57">
        <f t="shared" si="12"/>
        <v>780000</v>
      </c>
      <c r="N11" s="57">
        <f t="shared" si="12"/>
        <v>260000</v>
      </c>
      <c r="O11" s="56">
        <f t="shared" si="12"/>
        <v>5590000</v>
      </c>
      <c r="P11" s="56">
        <f t="shared" si="12"/>
        <v>2080000</v>
      </c>
      <c r="Q11" s="56">
        <f t="shared" si="12"/>
        <v>390000</v>
      </c>
      <c r="R11" s="56">
        <f t="shared" si="12"/>
        <v>260000</v>
      </c>
      <c r="S11" s="56">
        <f t="shared" si="12"/>
        <v>2730000</v>
      </c>
      <c r="T11" s="56">
        <f t="shared" si="12"/>
        <v>22000000</v>
      </c>
      <c r="U11" s="56">
        <f t="shared" si="12"/>
        <v>4400000</v>
      </c>
      <c r="V11" s="56">
        <f t="shared" si="12"/>
        <v>29130000</v>
      </c>
      <c r="W11" s="56">
        <f t="shared" si="12"/>
        <v>1200000</v>
      </c>
      <c r="X11" s="56">
        <f t="shared" si="12"/>
        <v>24000000</v>
      </c>
      <c r="Y11" s="56">
        <f t="shared" si="12"/>
        <v>0</v>
      </c>
      <c r="Z11" s="56">
        <f t="shared" si="12"/>
        <v>0</v>
      </c>
      <c r="AA11" s="56">
        <f t="shared" si="12"/>
        <v>0</v>
      </c>
      <c r="AB11" s="56">
        <f t="shared" si="12"/>
        <v>22470000</v>
      </c>
      <c r="AC11" s="56">
        <f t="shared" si="12"/>
        <v>0</v>
      </c>
    </row>
    <row r="12" spans="1:35" s="62" customFormat="1" ht="24.75" customHeight="1">
      <c r="A12" s="59"/>
      <c r="B12" s="149" t="s">
        <v>60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60"/>
      <c r="Y12" s="60"/>
      <c r="Z12" s="60"/>
      <c r="AA12" s="60"/>
      <c r="AB12" s="60"/>
      <c r="AC12" s="61"/>
    </row>
    <row r="13" spans="1:35" s="41" customFormat="1" ht="22.5" customHeight="1">
      <c r="A13" s="161" t="s">
        <v>1</v>
      </c>
      <c r="B13" s="162" t="s">
        <v>2</v>
      </c>
      <c r="C13" s="161" t="s">
        <v>3</v>
      </c>
      <c r="D13" s="163" t="s">
        <v>28</v>
      </c>
      <c r="E13" s="161" t="s">
        <v>4</v>
      </c>
      <c r="F13" s="161" t="s">
        <v>5</v>
      </c>
      <c r="G13" s="161" t="s">
        <v>6</v>
      </c>
      <c r="H13" s="161" t="s">
        <v>7</v>
      </c>
      <c r="I13" s="161"/>
      <c r="J13" s="161" t="s">
        <v>8</v>
      </c>
      <c r="K13" s="161" t="s">
        <v>9</v>
      </c>
      <c r="L13" s="161" t="s">
        <v>10</v>
      </c>
      <c r="M13" s="161"/>
      <c r="N13" s="161"/>
      <c r="O13" s="161" t="s">
        <v>27</v>
      </c>
      <c r="P13" s="162" t="s">
        <v>32</v>
      </c>
      <c r="Q13" s="162"/>
      <c r="R13" s="162"/>
      <c r="S13" s="162"/>
      <c r="T13" s="162"/>
      <c r="U13" s="162"/>
      <c r="V13" s="146" t="s">
        <v>32</v>
      </c>
      <c r="W13" s="146" t="s">
        <v>33</v>
      </c>
      <c r="X13" s="146" t="s">
        <v>34</v>
      </c>
      <c r="Y13" s="146" t="s">
        <v>35</v>
      </c>
      <c r="Z13" s="146" t="s">
        <v>36</v>
      </c>
      <c r="AA13" s="157" t="s">
        <v>37</v>
      </c>
      <c r="AB13" s="157" t="s">
        <v>38</v>
      </c>
      <c r="AC13" s="159" t="s">
        <v>39</v>
      </c>
    </row>
    <row r="14" spans="1:35" s="41" customFormat="1" ht="46.8" customHeight="1">
      <c r="A14" s="161"/>
      <c r="B14" s="162"/>
      <c r="C14" s="161"/>
      <c r="D14" s="164"/>
      <c r="E14" s="161"/>
      <c r="F14" s="161"/>
      <c r="G14" s="161"/>
      <c r="H14" s="94" t="s">
        <v>11</v>
      </c>
      <c r="I14" s="94" t="s">
        <v>12</v>
      </c>
      <c r="J14" s="161"/>
      <c r="K14" s="161"/>
      <c r="L14" s="94" t="s">
        <v>40</v>
      </c>
      <c r="M14" s="94" t="s">
        <v>13</v>
      </c>
      <c r="N14" s="94" t="s">
        <v>14</v>
      </c>
      <c r="O14" s="161"/>
      <c r="P14" s="94" t="s">
        <v>25</v>
      </c>
      <c r="Q14" s="94" t="s">
        <v>15</v>
      </c>
      <c r="R14" s="94" t="s">
        <v>14</v>
      </c>
      <c r="S14" s="95" t="s">
        <v>29</v>
      </c>
      <c r="T14" s="96" t="s">
        <v>30</v>
      </c>
      <c r="U14" s="96" t="s">
        <v>31</v>
      </c>
      <c r="V14" s="147"/>
      <c r="W14" s="147"/>
      <c r="X14" s="147"/>
      <c r="Y14" s="147"/>
      <c r="Z14" s="147"/>
      <c r="AA14" s="158"/>
      <c r="AB14" s="158"/>
      <c r="AC14" s="160"/>
    </row>
    <row r="15" spans="1:35" ht="23.4" customHeight="1">
      <c r="A15" s="44">
        <v>1</v>
      </c>
      <c r="B15" s="63" t="s">
        <v>17</v>
      </c>
      <c r="C15" s="44" t="s">
        <v>18</v>
      </c>
      <c r="D15" s="44" t="s">
        <v>41</v>
      </c>
      <c r="E15" s="46">
        <v>5000000</v>
      </c>
      <c r="F15" s="44">
        <v>20</v>
      </c>
      <c r="G15" s="46">
        <f>E15/26*F15</f>
        <v>3846153.846153846</v>
      </c>
      <c r="H15" s="46">
        <f>F15*25000</f>
        <v>500000</v>
      </c>
      <c r="I15" s="46"/>
      <c r="J15" s="47">
        <f>G15+H15+I15</f>
        <v>4346153.846153846</v>
      </c>
      <c r="K15" s="46">
        <f>E15</f>
        <v>5000000</v>
      </c>
      <c r="L15" s="46">
        <f>K15*0.175</f>
        <v>875000</v>
      </c>
      <c r="M15" s="46">
        <f>K15*3%</f>
        <v>150000</v>
      </c>
      <c r="N15" s="46">
        <f>K15*1%</f>
        <v>50000</v>
      </c>
      <c r="O15" s="47">
        <f>L15+M15+N15</f>
        <v>1075000</v>
      </c>
      <c r="P15" s="46">
        <f>K15*8%</f>
        <v>400000</v>
      </c>
      <c r="Q15" s="46">
        <f>K15*1.5%</f>
        <v>75000</v>
      </c>
      <c r="R15" s="46">
        <f>K15*1%</f>
        <v>50000</v>
      </c>
      <c r="S15" s="48">
        <f>SUM(P15:R15)</f>
        <v>525000</v>
      </c>
      <c r="T15" s="48">
        <v>11000000</v>
      </c>
      <c r="U15" s="49"/>
      <c r="V15" s="50">
        <f>S15+T15+U15</f>
        <v>11525000</v>
      </c>
      <c r="W15" s="51">
        <f>IF(H15&gt;730000,730000,H15)</f>
        <v>500000</v>
      </c>
      <c r="X15" s="10">
        <f>J15-W15</f>
        <v>3846153.846153846</v>
      </c>
      <c r="Y15" s="10">
        <f>IF((X15-V15)&gt;0,(X15-V15),0)</f>
        <v>0</v>
      </c>
      <c r="Z15" s="55">
        <f>IF(Y15&lt;=5000000,Y15*5%,IF(Y15&lt;=10000000,250000+(Y15-5000000)*10%,IF(Y15&lt;=18000000,750000+(Y15-10000000)*15%,IF(Y15&lt;=32000000,1950000+(Y15-18000000)*20%,IF(Y15&lt;=52000000,4750000+(Y15-32000000)*25%,IF(Y15&lt;=80000000,9750000+(Y15-52000000)*30%,18150000+(Y15-80000000)*35%))))))</f>
        <v>0</v>
      </c>
      <c r="AA15" s="53">
        <v>0</v>
      </c>
      <c r="AB15" s="10">
        <f>J15-S15-Z15-AA15</f>
        <v>3821153.846153846</v>
      </c>
      <c r="AC15" s="54"/>
    </row>
    <row r="16" spans="1:35" ht="23.4" customHeight="1">
      <c r="A16" s="44">
        <v>2</v>
      </c>
      <c r="B16" s="45" t="s">
        <v>95</v>
      </c>
      <c r="C16" s="44" t="s">
        <v>19</v>
      </c>
      <c r="D16" s="44" t="s">
        <v>41</v>
      </c>
      <c r="E16" s="46">
        <v>5000000</v>
      </c>
      <c r="F16" s="44">
        <v>20</v>
      </c>
      <c r="G16" s="46">
        <f t="shared" ref="G16" si="13">E16/26*F16</f>
        <v>3846153.846153846</v>
      </c>
      <c r="H16" s="46">
        <f t="shared" si="5"/>
        <v>500000</v>
      </c>
      <c r="I16" s="46"/>
      <c r="J16" s="47">
        <f t="shared" si="0"/>
        <v>4346153.846153846</v>
      </c>
      <c r="K16" s="46">
        <f>E16</f>
        <v>5000000</v>
      </c>
      <c r="L16" s="46">
        <f t="shared" ref="L16" si="14">K16*0.175</f>
        <v>875000</v>
      </c>
      <c r="M16" s="46">
        <f>K16*0.03</f>
        <v>150000</v>
      </c>
      <c r="N16" s="46">
        <f>K16*0.01</f>
        <v>50000</v>
      </c>
      <c r="O16" s="47">
        <f t="shared" si="1"/>
        <v>1075000</v>
      </c>
      <c r="P16" s="46">
        <f t="shared" si="2"/>
        <v>400000</v>
      </c>
      <c r="Q16" s="46">
        <f t="shared" si="3"/>
        <v>75000</v>
      </c>
      <c r="R16" s="46">
        <f t="shared" si="4"/>
        <v>50000</v>
      </c>
      <c r="S16" s="48">
        <f t="shared" si="6"/>
        <v>525000</v>
      </c>
      <c r="T16" s="48">
        <v>11000000</v>
      </c>
      <c r="U16" s="49"/>
      <c r="V16" s="50">
        <f t="shared" si="7"/>
        <v>11525000</v>
      </c>
      <c r="W16" s="51">
        <f t="shared" si="8"/>
        <v>500000</v>
      </c>
      <c r="X16" s="10">
        <f t="shared" si="9"/>
        <v>3846153.846153846</v>
      </c>
      <c r="Y16" s="10">
        <f t="shared" si="10"/>
        <v>0</v>
      </c>
      <c r="Z16" s="55">
        <f t="shared" si="11"/>
        <v>0</v>
      </c>
      <c r="AA16" s="53">
        <v>0</v>
      </c>
      <c r="AB16" s="10">
        <f t="shared" ref="AB16" si="15">J16-S16-Z16-AA16</f>
        <v>3821153.846153846</v>
      </c>
      <c r="AC16" s="54"/>
    </row>
    <row r="17" spans="1:29" s="58" customFormat="1" ht="22.5" customHeight="1">
      <c r="A17" s="150" t="s">
        <v>61</v>
      </c>
      <c r="B17" s="151"/>
      <c r="C17" s="151"/>
      <c r="D17" s="152"/>
      <c r="E17" s="56">
        <f t="shared" ref="E17:AC17" si="16">SUM(E15:E16)</f>
        <v>10000000</v>
      </c>
      <c r="F17" s="56">
        <f t="shared" si="16"/>
        <v>40</v>
      </c>
      <c r="G17" s="56">
        <f t="shared" si="16"/>
        <v>7692307.692307692</v>
      </c>
      <c r="H17" s="56">
        <f t="shared" si="16"/>
        <v>1000000</v>
      </c>
      <c r="I17" s="56">
        <f t="shared" si="16"/>
        <v>0</v>
      </c>
      <c r="J17" s="57">
        <f t="shared" si="16"/>
        <v>8692307.692307692</v>
      </c>
      <c r="K17" s="56">
        <f t="shared" si="16"/>
        <v>10000000</v>
      </c>
      <c r="L17" s="57">
        <f t="shared" si="16"/>
        <v>1750000</v>
      </c>
      <c r="M17" s="57">
        <f t="shared" si="16"/>
        <v>300000</v>
      </c>
      <c r="N17" s="57">
        <f t="shared" si="16"/>
        <v>100000</v>
      </c>
      <c r="O17" s="56">
        <f t="shared" si="16"/>
        <v>2150000</v>
      </c>
      <c r="P17" s="56">
        <f t="shared" si="16"/>
        <v>800000</v>
      </c>
      <c r="Q17" s="56">
        <f t="shared" si="16"/>
        <v>150000</v>
      </c>
      <c r="R17" s="56">
        <f t="shared" si="16"/>
        <v>100000</v>
      </c>
      <c r="S17" s="56">
        <f t="shared" si="16"/>
        <v>1050000</v>
      </c>
      <c r="T17" s="56">
        <f t="shared" si="16"/>
        <v>22000000</v>
      </c>
      <c r="U17" s="56">
        <f t="shared" si="16"/>
        <v>0</v>
      </c>
      <c r="V17" s="56">
        <f t="shared" si="16"/>
        <v>23050000</v>
      </c>
      <c r="W17" s="56">
        <f t="shared" si="16"/>
        <v>1000000</v>
      </c>
      <c r="X17" s="56">
        <f t="shared" si="16"/>
        <v>7692307.692307692</v>
      </c>
      <c r="Y17" s="56">
        <f t="shared" si="16"/>
        <v>0</v>
      </c>
      <c r="Z17" s="56">
        <f t="shared" si="16"/>
        <v>0</v>
      </c>
      <c r="AA17" s="56">
        <f t="shared" si="16"/>
        <v>0</v>
      </c>
      <c r="AB17" s="56">
        <f t="shared" si="16"/>
        <v>7642307.692307692</v>
      </c>
      <c r="AC17" s="56">
        <f t="shared" si="16"/>
        <v>0</v>
      </c>
    </row>
    <row r="18" spans="1:29" s="62" customFormat="1" ht="24.75" customHeight="1">
      <c r="A18" s="59"/>
      <c r="B18" s="149" t="s">
        <v>62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60"/>
      <c r="Y18" s="60"/>
      <c r="Z18" s="60"/>
      <c r="AA18" s="60"/>
      <c r="AB18" s="60"/>
      <c r="AC18" s="61"/>
    </row>
    <row r="19" spans="1:29" s="41" customFormat="1" ht="22.5" customHeight="1">
      <c r="A19" s="171" t="s">
        <v>1</v>
      </c>
      <c r="B19" s="177" t="s">
        <v>2</v>
      </c>
      <c r="C19" s="171" t="s">
        <v>3</v>
      </c>
      <c r="D19" s="178" t="s">
        <v>28</v>
      </c>
      <c r="E19" s="171" t="s">
        <v>4</v>
      </c>
      <c r="F19" s="171" t="s">
        <v>5</v>
      </c>
      <c r="G19" s="171" t="s">
        <v>6</v>
      </c>
      <c r="H19" s="171" t="s">
        <v>7</v>
      </c>
      <c r="I19" s="171"/>
      <c r="J19" s="171" t="s">
        <v>8</v>
      </c>
      <c r="K19" s="171" t="s">
        <v>9</v>
      </c>
      <c r="L19" s="171" t="s">
        <v>10</v>
      </c>
      <c r="M19" s="171"/>
      <c r="N19" s="171"/>
      <c r="O19" s="171" t="s">
        <v>27</v>
      </c>
      <c r="P19" s="177" t="s">
        <v>32</v>
      </c>
      <c r="Q19" s="177"/>
      <c r="R19" s="177"/>
      <c r="S19" s="177"/>
      <c r="T19" s="177"/>
      <c r="U19" s="177"/>
      <c r="V19" s="169" t="s">
        <v>32</v>
      </c>
      <c r="W19" s="169" t="s">
        <v>33</v>
      </c>
      <c r="X19" s="169" t="s">
        <v>34</v>
      </c>
      <c r="Y19" s="169" t="s">
        <v>35</v>
      </c>
      <c r="Z19" s="169" t="s">
        <v>36</v>
      </c>
      <c r="AA19" s="167" t="s">
        <v>37</v>
      </c>
      <c r="AB19" s="167" t="s">
        <v>38</v>
      </c>
      <c r="AC19" s="165" t="s">
        <v>39</v>
      </c>
    </row>
    <row r="20" spans="1:29" s="41" customFormat="1" ht="46.8" customHeight="1">
      <c r="A20" s="171"/>
      <c r="B20" s="177"/>
      <c r="C20" s="171"/>
      <c r="D20" s="179"/>
      <c r="E20" s="171"/>
      <c r="F20" s="171"/>
      <c r="G20" s="171"/>
      <c r="H20" s="97" t="s">
        <v>11</v>
      </c>
      <c r="I20" s="97" t="s">
        <v>12</v>
      </c>
      <c r="J20" s="171"/>
      <c r="K20" s="171"/>
      <c r="L20" s="97" t="s">
        <v>40</v>
      </c>
      <c r="M20" s="97" t="s">
        <v>13</v>
      </c>
      <c r="N20" s="97" t="s">
        <v>14</v>
      </c>
      <c r="O20" s="171"/>
      <c r="P20" s="97" t="s">
        <v>25</v>
      </c>
      <c r="Q20" s="97" t="s">
        <v>15</v>
      </c>
      <c r="R20" s="97" t="s">
        <v>14</v>
      </c>
      <c r="S20" s="98" t="s">
        <v>29</v>
      </c>
      <c r="T20" s="99" t="s">
        <v>30</v>
      </c>
      <c r="U20" s="99" t="s">
        <v>31</v>
      </c>
      <c r="V20" s="170"/>
      <c r="W20" s="170"/>
      <c r="X20" s="170"/>
      <c r="Y20" s="170"/>
      <c r="Z20" s="170"/>
      <c r="AA20" s="168"/>
      <c r="AB20" s="168"/>
      <c r="AC20" s="166"/>
    </row>
    <row r="21" spans="1:29" ht="24.75" customHeight="1">
      <c r="A21" s="44">
        <v>1</v>
      </c>
      <c r="B21" s="64" t="s">
        <v>91</v>
      </c>
      <c r="C21" s="44" t="s">
        <v>67</v>
      </c>
      <c r="D21" s="44" t="s">
        <v>68</v>
      </c>
      <c r="E21" s="46">
        <v>5000000</v>
      </c>
      <c r="F21" s="46">
        <v>20</v>
      </c>
      <c r="G21" s="46">
        <f>E21/26*F21</f>
        <v>3846153.846153846</v>
      </c>
      <c r="H21" s="46">
        <f>F21*25000</f>
        <v>500000</v>
      </c>
      <c r="I21" s="46"/>
      <c r="J21" s="47">
        <f>G21+H21+I21</f>
        <v>4346153.846153846</v>
      </c>
      <c r="K21" s="46">
        <f>E21</f>
        <v>5000000</v>
      </c>
      <c r="L21" s="46">
        <f>K21*0.175</f>
        <v>875000</v>
      </c>
      <c r="M21" s="46">
        <f>K21*3%</f>
        <v>150000</v>
      </c>
      <c r="N21" s="46">
        <f>K21*1%</f>
        <v>50000</v>
      </c>
      <c r="O21" s="47">
        <f>L21+M21+N21</f>
        <v>1075000</v>
      </c>
      <c r="P21" s="46">
        <f>K21*8%</f>
        <v>400000</v>
      </c>
      <c r="Q21" s="46">
        <f>K21*1.5%</f>
        <v>75000</v>
      </c>
      <c r="R21" s="46">
        <f>K21*1%</f>
        <v>50000</v>
      </c>
      <c r="S21" s="48">
        <f>SUM(P21:R21)</f>
        <v>525000</v>
      </c>
      <c r="T21" s="48">
        <v>11000000</v>
      </c>
      <c r="U21" s="49"/>
      <c r="V21" s="50">
        <f>S21+T21+U21</f>
        <v>11525000</v>
      </c>
      <c r="W21" s="51">
        <f>IF(H21&gt;730000,730000,H21)</f>
        <v>500000</v>
      </c>
      <c r="X21" s="10">
        <f>J21-W21</f>
        <v>3846153.846153846</v>
      </c>
      <c r="Y21" s="10">
        <f>IF((X21-V21)&gt;0,(X21-V21),0)</f>
        <v>0</v>
      </c>
      <c r="Z21" s="55">
        <f>IF(Y21&lt;=5000000,Y21*5%,IF(Y21&lt;=10000000,250000+(Y21-5000000)*10%,IF(Y21&lt;=18000000,750000+(Y21-10000000)*15%,IF(Y21&lt;=32000000,1950000+(Y21-18000000)*20%,IF(Y21&lt;=52000000,4750000+(Y21-32000000)*25%,IF(Y21&lt;=80000000,9750000+(Y21-52000000)*30%,18150000+(Y21-80000000)*35%))))))</f>
        <v>0</v>
      </c>
      <c r="AA21" s="53">
        <v>0</v>
      </c>
      <c r="AB21" s="10">
        <f>J21-S21-Z21-AA21</f>
        <v>3821153.846153846</v>
      </c>
      <c r="AC21" s="54"/>
    </row>
    <row r="22" spans="1:29" s="58" customFormat="1" ht="22.5" customHeight="1">
      <c r="A22" s="150" t="s">
        <v>61</v>
      </c>
      <c r="B22" s="151"/>
      <c r="C22" s="151"/>
      <c r="D22" s="152"/>
      <c r="E22" s="56">
        <f t="shared" ref="E22:AC22" si="17">SUM(E21:E21)</f>
        <v>5000000</v>
      </c>
      <c r="F22" s="56">
        <f t="shared" si="17"/>
        <v>20</v>
      </c>
      <c r="G22" s="56">
        <f t="shared" si="17"/>
        <v>3846153.846153846</v>
      </c>
      <c r="H22" s="56">
        <f t="shared" si="17"/>
        <v>500000</v>
      </c>
      <c r="I22" s="56">
        <f t="shared" si="17"/>
        <v>0</v>
      </c>
      <c r="J22" s="57">
        <f t="shared" si="17"/>
        <v>4346153.846153846</v>
      </c>
      <c r="K22" s="56">
        <f t="shared" si="17"/>
        <v>5000000</v>
      </c>
      <c r="L22" s="57">
        <f t="shared" si="17"/>
        <v>875000</v>
      </c>
      <c r="M22" s="57">
        <f t="shared" si="17"/>
        <v>150000</v>
      </c>
      <c r="N22" s="57">
        <f t="shared" si="17"/>
        <v>50000</v>
      </c>
      <c r="O22" s="56">
        <f t="shared" si="17"/>
        <v>1075000</v>
      </c>
      <c r="P22" s="56">
        <f t="shared" si="17"/>
        <v>400000</v>
      </c>
      <c r="Q22" s="56">
        <f t="shared" si="17"/>
        <v>75000</v>
      </c>
      <c r="R22" s="56">
        <f t="shared" si="17"/>
        <v>50000</v>
      </c>
      <c r="S22" s="56">
        <f t="shared" si="17"/>
        <v>525000</v>
      </c>
      <c r="T22" s="56">
        <f t="shared" si="17"/>
        <v>11000000</v>
      </c>
      <c r="U22" s="56">
        <f t="shared" si="17"/>
        <v>0</v>
      </c>
      <c r="V22" s="56">
        <f t="shared" si="17"/>
        <v>11525000</v>
      </c>
      <c r="W22" s="56">
        <f t="shared" si="17"/>
        <v>500000</v>
      </c>
      <c r="X22" s="56">
        <f t="shared" si="17"/>
        <v>3846153.846153846</v>
      </c>
      <c r="Y22" s="56">
        <f t="shared" si="17"/>
        <v>0</v>
      </c>
      <c r="Z22" s="56">
        <f t="shared" si="17"/>
        <v>0</v>
      </c>
      <c r="AA22" s="56">
        <f t="shared" si="17"/>
        <v>0</v>
      </c>
      <c r="AB22" s="56">
        <f t="shared" si="17"/>
        <v>3821153.846153846</v>
      </c>
      <c r="AC22" s="56">
        <f t="shared" si="17"/>
        <v>0</v>
      </c>
    </row>
    <row r="23" spans="1:29" s="62" customFormat="1" ht="24.75" customHeight="1">
      <c r="A23" s="59"/>
      <c r="B23" s="149" t="s">
        <v>63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60"/>
      <c r="Y23" s="60"/>
      <c r="Z23" s="60"/>
      <c r="AA23" s="60"/>
      <c r="AB23" s="60"/>
      <c r="AC23" s="61"/>
    </row>
    <row r="24" spans="1:29" s="41" customFormat="1" ht="22.5" customHeight="1">
      <c r="A24" s="156" t="s">
        <v>1</v>
      </c>
      <c r="B24" s="176" t="s">
        <v>2</v>
      </c>
      <c r="C24" s="156" t="s">
        <v>3</v>
      </c>
      <c r="D24" s="174" t="s">
        <v>28</v>
      </c>
      <c r="E24" s="156" t="s">
        <v>4</v>
      </c>
      <c r="F24" s="156" t="s">
        <v>5</v>
      </c>
      <c r="G24" s="156" t="s">
        <v>6</v>
      </c>
      <c r="H24" s="156" t="s">
        <v>7</v>
      </c>
      <c r="I24" s="156"/>
      <c r="J24" s="156" t="s">
        <v>8</v>
      </c>
      <c r="K24" s="156" t="s">
        <v>9</v>
      </c>
      <c r="L24" s="156" t="s">
        <v>10</v>
      </c>
      <c r="M24" s="156"/>
      <c r="N24" s="156"/>
      <c r="O24" s="156" t="s">
        <v>27</v>
      </c>
      <c r="P24" s="176" t="s">
        <v>32</v>
      </c>
      <c r="Q24" s="176"/>
      <c r="R24" s="176"/>
      <c r="S24" s="176"/>
      <c r="T24" s="176"/>
      <c r="U24" s="176"/>
      <c r="V24" s="154" t="s">
        <v>32</v>
      </c>
      <c r="W24" s="154" t="s">
        <v>33</v>
      </c>
      <c r="X24" s="154" t="s">
        <v>34</v>
      </c>
      <c r="Y24" s="154" t="s">
        <v>35</v>
      </c>
      <c r="Z24" s="154" t="s">
        <v>36</v>
      </c>
      <c r="AA24" s="172" t="s">
        <v>37</v>
      </c>
      <c r="AB24" s="172" t="s">
        <v>38</v>
      </c>
      <c r="AC24" s="188" t="s">
        <v>39</v>
      </c>
    </row>
    <row r="25" spans="1:29" s="41" customFormat="1" ht="46.8" customHeight="1">
      <c r="A25" s="156"/>
      <c r="B25" s="176"/>
      <c r="C25" s="156"/>
      <c r="D25" s="175"/>
      <c r="E25" s="156"/>
      <c r="F25" s="156"/>
      <c r="G25" s="156"/>
      <c r="H25" s="91" t="s">
        <v>11</v>
      </c>
      <c r="I25" s="91" t="s">
        <v>12</v>
      </c>
      <c r="J25" s="156"/>
      <c r="K25" s="156"/>
      <c r="L25" s="91" t="s">
        <v>40</v>
      </c>
      <c r="M25" s="91" t="s">
        <v>13</v>
      </c>
      <c r="N25" s="91" t="s">
        <v>14</v>
      </c>
      <c r="O25" s="156"/>
      <c r="P25" s="91" t="s">
        <v>25</v>
      </c>
      <c r="Q25" s="91" t="s">
        <v>15</v>
      </c>
      <c r="R25" s="91" t="s">
        <v>14</v>
      </c>
      <c r="S25" s="92" t="s">
        <v>29</v>
      </c>
      <c r="T25" s="93" t="s">
        <v>30</v>
      </c>
      <c r="U25" s="93" t="s">
        <v>31</v>
      </c>
      <c r="V25" s="155"/>
      <c r="W25" s="155"/>
      <c r="X25" s="155"/>
      <c r="Y25" s="155"/>
      <c r="Z25" s="155"/>
      <c r="AA25" s="173"/>
      <c r="AB25" s="173"/>
      <c r="AC25" s="189"/>
    </row>
    <row r="26" spans="1:29" ht="24.75" customHeight="1">
      <c r="A26" s="44">
        <v>1</v>
      </c>
      <c r="B26" s="65" t="s">
        <v>93</v>
      </c>
      <c r="C26" s="66" t="s">
        <v>94</v>
      </c>
      <c r="D26" s="44" t="s">
        <v>73</v>
      </c>
      <c r="E26" s="46">
        <v>6000000</v>
      </c>
      <c r="F26" s="44">
        <v>22</v>
      </c>
      <c r="G26" s="46">
        <f>E26/26*F26</f>
        <v>5076923.076923077</v>
      </c>
      <c r="H26" s="46">
        <f>F26*25000</f>
        <v>550000</v>
      </c>
      <c r="I26" s="46"/>
      <c r="J26" s="46">
        <f>G26+H26+I26</f>
        <v>5626923.076923077</v>
      </c>
      <c r="K26" s="46">
        <f>E26</f>
        <v>6000000</v>
      </c>
      <c r="L26" s="46">
        <f>K26*0.175</f>
        <v>1050000</v>
      </c>
      <c r="M26" s="46">
        <f>K26*3%</f>
        <v>180000</v>
      </c>
      <c r="N26" s="46">
        <f>K26*1%</f>
        <v>60000</v>
      </c>
      <c r="O26" s="46">
        <f>L26+M26+N26</f>
        <v>1290000</v>
      </c>
      <c r="P26" s="46">
        <f>K26*8%</f>
        <v>480000</v>
      </c>
      <c r="Q26" s="46">
        <f>K26*1.5%</f>
        <v>90000</v>
      </c>
      <c r="R26" s="46">
        <f>K26*1%</f>
        <v>60000</v>
      </c>
      <c r="S26" s="48">
        <f>SUM(P26:R26)</f>
        <v>630000</v>
      </c>
      <c r="T26" s="48">
        <v>11000000</v>
      </c>
      <c r="U26" s="49"/>
      <c r="V26" s="50">
        <f>S26+T26+U26</f>
        <v>11630000</v>
      </c>
      <c r="W26" s="67">
        <f>IF(H26&gt;730000,730000,H26)</f>
        <v>550000</v>
      </c>
      <c r="X26" s="10">
        <f>J26-W26</f>
        <v>5076923.076923077</v>
      </c>
      <c r="Y26" s="10">
        <f>IF((X26-V26)&gt;0,(X26-V26),0)</f>
        <v>0</v>
      </c>
      <c r="Z26" s="55">
        <f>IF(Y26&lt;=5000000,Y26*5%,IF(Y26&lt;=10000000,250000+(Y26-5000000)*10%,IF(Y26&lt;=18000000,750000+(Y26-10000000)*15%,IF(Y26&lt;=32000000,1950000+(Y26-18000000)*20%,IF(Y26&lt;=52000000,4750000+(Y26-32000000)*25%,IF(Y26&lt;=80000000,9750000+(Y26-52000000)*30%,18150000+(Y26-80000000)*35%))))))</f>
        <v>0</v>
      </c>
      <c r="AA26" s="68">
        <v>0</v>
      </c>
      <c r="AB26" s="10">
        <f>J26-S26-Z26-AA26</f>
        <v>4996923.076923077</v>
      </c>
      <c r="AC26" s="54"/>
    </row>
    <row r="27" spans="1:29" ht="22.5" customHeight="1">
      <c r="A27" s="44">
        <v>2</v>
      </c>
      <c r="B27" s="69" t="s">
        <v>69</v>
      </c>
      <c r="C27" s="66" t="s">
        <v>71</v>
      </c>
      <c r="D27" s="44" t="s">
        <v>73</v>
      </c>
      <c r="E27" s="46">
        <v>6000000</v>
      </c>
      <c r="F27" s="44">
        <v>24</v>
      </c>
      <c r="G27" s="46">
        <f t="shared" ref="G27:G28" si="18">E27/26*F27</f>
        <v>5538461.538461539</v>
      </c>
      <c r="H27" s="46">
        <f t="shared" ref="H27:H28" si="19">F27*25000</f>
        <v>600000</v>
      </c>
      <c r="I27" s="46"/>
      <c r="J27" s="46">
        <f t="shared" ref="J27:J28" si="20">G27+H27+I27</f>
        <v>6138461.538461539</v>
      </c>
      <c r="K27" s="46">
        <f>E27</f>
        <v>6000000</v>
      </c>
      <c r="L27" s="46">
        <f t="shared" ref="L27:L28" si="21">K27*0.175</f>
        <v>1050000</v>
      </c>
      <c r="M27" s="46">
        <f>K27*0.03</f>
        <v>180000</v>
      </c>
      <c r="N27" s="46">
        <f>K27*0.01</f>
        <v>60000</v>
      </c>
      <c r="O27" s="46">
        <f t="shared" ref="O27:O28" si="22">L27+M27+N27</f>
        <v>1290000</v>
      </c>
      <c r="P27" s="46">
        <f t="shared" ref="P27:P28" si="23">K27*8%</f>
        <v>480000</v>
      </c>
      <c r="Q27" s="46">
        <f t="shared" ref="Q27:Q28" si="24">K27*1.5%</f>
        <v>90000</v>
      </c>
      <c r="R27" s="46">
        <f t="shared" ref="R27:R28" si="25">K27*1%</f>
        <v>60000</v>
      </c>
      <c r="S27" s="48">
        <f t="shared" ref="S27:S28" si="26">SUM(P27:R27)</f>
        <v>630000</v>
      </c>
      <c r="T27" s="48">
        <v>11000000</v>
      </c>
      <c r="U27" s="49"/>
      <c r="V27" s="50">
        <f t="shared" ref="V27:V28" si="27">S27+T27+U27</f>
        <v>11630000</v>
      </c>
      <c r="W27" s="67">
        <f t="shared" ref="W27:W28" si="28">IF(H27&gt;730000,730000,H27)</f>
        <v>600000</v>
      </c>
      <c r="X27" s="10">
        <f t="shared" ref="X27:X28" si="29">J27-W27</f>
        <v>5538461.538461539</v>
      </c>
      <c r="Y27" s="10">
        <f t="shared" ref="Y27:Y28" si="30">IF((X27-V27)&gt;0,(X27-V27),0)</f>
        <v>0</v>
      </c>
      <c r="Z27" s="55">
        <f t="shared" ref="Z27:Z28" si="31">IF(Y27&lt;=5000000,Y27*5%,IF(Y27&lt;=10000000,250000+(Y27-5000000)*10%,IF(Y27&lt;=18000000,750000+(Y27-10000000)*15%,IF(Y27&lt;=32000000,1950000+(Y27-18000000)*20%,IF(Y27&lt;=52000000,4750000+(Y27-32000000)*25%,IF(Y27&lt;=80000000,9750000+(Y27-52000000)*30%,18150000+(Y27-80000000)*35%))))))</f>
        <v>0</v>
      </c>
      <c r="AA27" s="68">
        <v>0</v>
      </c>
      <c r="AB27" s="10">
        <f t="shared" ref="AB27:AB28" si="32">J27-S27-Z27-AA27</f>
        <v>5508461.538461539</v>
      </c>
      <c r="AC27" s="54"/>
    </row>
    <row r="28" spans="1:29" ht="22.5" customHeight="1">
      <c r="A28" s="44">
        <v>3</v>
      </c>
      <c r="B28" s="69" t="s">
        <v>70</v>
      </c>
      <c r="C28" s="70" t="s">
        <v>72</v>
      </c>
      <c r="D28" s="44" t="s">
        <v>73</v>
      </c>
      <c r="E28" s="46">
        <v>6000000</v>
      </c>
      <c r="F28" s="44">
        <v>24</v>
      </c>
      <c r="G28" s="46">
        <f t="shared" si="18"/>
        <v>5538461.538461539</v>
      </c>
      <c r="H28" s="46">
        <f t="shared" si="19"/>
        <v>600000</v>
      </c>
      <c r="I28" s="46"/>
      <c r="J28" s="46">
        <f t="shared" si="20"/>
        <v>6138461.538461539</v>
      </c>
      <c r="K28" s="46">
        <f t="shared" ref="K28" si="33">E28</f>
        <v>6000000</v>
      </c>
      <c r="L28" s="46">
        <f t="shared" si="21"/>
        <v>1050000</v>
      </c>
      <c r="M28" s="46">
        <f>K28*0.03</f>
        <v>180000</v>
      </c>
      <c r="N28" s="46">
        <f>K28*0.01</f>
        <v>60000</v>
      </c>
      <c r="O28" s="46">
        <f t="shared" si="22"/>
        <v>1290000</v>
      </c>
      <c r="P28" s="46">
        <f t="shared" si="23"/>
        <v>480000</v>
      </c>
      <c r="Q28" s="46">
        <f t="shared" si="24"/>
        <v>90000</v>
      </c>
      <c r="R28" s="46">
        <f t="shared" si="25"/>
        <v>60000</v>
      </c>
      <c r="S28" s="48">
        <f t="shared" si="26"/>
        <v>630000</v>
      </c>
      <c r="T28" s="48">
        <v>11000000</v>
      </c>
      <c r="U28" s="49"/>
      <c r="V28" s="50">
        <f t="shared" si="27"/>
        <v>11630000</v>
      </c>
      <c r="W28" s="67">
        <f t="shared" si="28"/>
        <v>600000</v>
      </c>
      <c r="X28" s="10">
        <f t="shared" si="29"/>
        <v>5538461.538461539</v>
      </c>
      <c r="Y28" s="10">
        <f t="shared" si="30"/>
        <v>0</v>
      </c>
      <c r="Z28" s="55">
        <f t="shared" si="31"/>
        <v>0</v>
      </c>
      <c r="AA28" s="68">
        <v>0</v>
      </c>
      <c r="AB28" s="10">
        <f t="shared" si="32"/>
        <v>5508461.538461539</v>
      </c>
      <c r="AC28" s="54"/>
    </row>
    <row r="29" spans="1:29" s="58" customFormat="1" ht="22.5" customHeight="1">
      <c r="A29" s="150" t="s">
        <v>61</v>
      </c>
      <c r="B29" s="151"/>
      <c r="C29" s="151"/>
      <c r="D29" s="152"/>
      <c r="E29" s="56">
        <f t="shared" ref="E29:AC29" si="34">SUM(E26:E28)</f>
        <v>18000000</v>
      </c>
      <c r="F29" s="56">
        <f t="shared" si="34"/>
        <v>70</v>
      </c>
      <c r="G29" s="56">
        <f t="shared" si="34"/>
        <v>16153846.153846156</v>
      </c>
      <c r="H29" s="56">
        <f t="shared" si="34"/>
        <v>1750000</v>
      </c>
      <c r="I29" s="56">
        <f t="shared" si="34"/>
        <v>0</v>
      </c>
      <c r="J29" s="57">
        <f t="shared" si="34"/>
        <v>17903846.153846156</v>
      </c>
      <c r="K29" s="56">
        <f t="shared" si="34"/>
        <v>18000000</v>
      </c>
      <c r="L29" s="57">
        <f t="shared" si="34"/>
        <v>3150000</v>
      </c>
      <c r="M29" s="57">
        <f t="shared" si="34"/>
        <v>540000</v>
      </c>
      <c r="N29" s="57">
        <f t="shared" si="34"/>
        <v>180000</v>
      </c>
      <c r="O29" s="56">
        <f t="shared" si="34"/>
        <v>3870000</v>
      </c>
      <c r="P29" s="56">
        <f t="shared" si="34"/>
        <v>1440000</v>
      </c>
      <c r="Q29" s="56">
        <f t="shared" si="34"/>
        <v>270000</v>
      </c>
      <c r="R29" s="56">
        <f t="shared" si="34"/>
        <v>180000</v>
      </c>
      <c r="S29" s="56">
        <f t="shared" si="34"/>
        <v>1890000</v>
      </c>
      <c r="T29" s="56">
        <f t="shared" si="34"/>
        <v>33000000</v>
      </c>
      <c r="U29" s="56">
        <f t="shared" si="34"/>
        <v>0</v>
      </c>
      <c r="V29" s="56">
        <f t="shared" si="34"/>
        <v>34890000</v>
      </c>
      <c r="W29" s="56">
        <f t="shared" si="34"/>
        <v>1750000</v>
      </c>
      <c r="X29" s="56">
        <f t="shared" si="34"/>
        <v>16153846.153846156</v>
      </c>
      <c r="Y29" s="56">
        <f t="shared" si="34"/>
        <v>0</v>
      </c>
      <c r="Z29" s="56">
        <f t="shared" si="34"/>
        <v>0</v>
      </c>
      <c r="AA29" s="56">
        <f t="shared" si="34"/>
        <v>0</v>
      </c>
      <c r="AB29" s="56">
        <f t="shared" si="34"/>
        <v>16013846.153846156</v>
      </c>
      <c r="AC29" s="56">
        <f t="shared" si="34"/>
        <v>0</v>
      </c>
    </row>
    <row r="30" spans="1:29" s="62" customFormat="1" ht="24.75" customHeight="1">
      <c r="A30" s="59"/>
      <c r="B30" s="149" t="s">
        <v>64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60"/>
      <c r="Y30" s="60"/>
      <c r="Z30" s="60"/>
      <c r="AA30" s="60"/>
      <c r="AB30" s="60"/>
      <c r="AC30" s="61"/>
    </row>
    <row r="31" spans="1:29" s="71" customFormat="1" ht="22.5" customHeight="1">
      <c r="A31" s="186" t="s">
        <v>1</v>
      </c>
      <c r="B31" s="187" t="s">
        <v>2</v>
      </c>
      <c r="C31" s="186" t="s">
        <v>3</v>
      </c>
      <c r="D31" s="197" t="s">
        <v>28</v>
      </c>
      <c r="E31" s="186" t="s">
        <v>4</v>
      </c>
      <c r="F31" s="186" t="s">
        <v>5</v>
      </c>
      <c r="G31" s="186" t="s">
        <v>6</v>
      </c>
      <c r="H31" s="186" t="s">
        <v>7</v>
      </c>
      <c r="I31" s="186"/>
      <c r="J31" s="186" t="s">
        <v>8</v>
      </c>
      <c r="K31" s="186" t="s">
        <v>9</v>
      </c>
      <c r="L31" s="186" t="s">
        <v>10</v>
      </c>
      <c r="M31" s="186"/>
      <c r="N31" s="186"/>
      <c r="O31" s="186" t="s">
        <v>27</v>
      </c>
      <c r="P31" s="187" t="s">
        <v>32</v>
      </c>
      <c r="Q31" s="187"/>
      <c r="R31" s="187"/>
      <c r="S31" s="187"/>
      <c r="T31" s="187"/>
      <c r="U31" s="187"/>
      <c r="V31" s="184" t="s">
        <v>32</v>
      </c>
      <c r="W31" s="184" t="s">
        <v>33</v>
      </c>
      <c r="X31" s="184" t="s">
        <v>34</v>
      </c>
      <c r="Y31" s="184" t="s">
        <v>35</v>
      </c>
      <c r="Z31" s="184" t="s">
        <v>36</v>
      </c>
      <c r="AA31" s="182" t="s">
        <v>37</v>
      </c>
      <c r="AB31" s="182" t="s">
        <v>38</v>
      </c>
      <c r="AC31" s="180" t="s">
        <v>39</v>
      </c>
    </row>
    <row r="32" spans="1:29" s="71" customFormat="1" ht="46.8" customHeight="1">
      <c r="A32" s="186"/>
      <c r="B32" s="187"/>
      <c r="C32" s="186"/>
      <c r="D32" s="198"/>
      <c r="E32" s="186"/>
      <c r="F32" s="186"/>
      <c r="G32" s="186"/>
      <c r="H32" s="100" t="s">
        <v>11</v>
      </c>
      <c r="I32" s="100" t="s">
        <v>12</v>
      </c>
      <c r="J32" s="186"/>
      <c r="K32" s="186"/>
      <c r="L32" s="100" t="s">
        <v>40</v>
      </c>
      <c r="M32" s="100" t="s">
        <v>13</v>
      </c>
      <c r="N32" s="100" t="s">
        <v>14</v>
      </c>
      <c r="O32" s="186"/>
      <c r="P32" s="100" t="s">
        <v>25</v>
      </c>
      <c r="Q32" s="100" t="s">
        <v>15</v>
      </c>
      <c r="R32" s="100" t="s">
        <v>14</v>
      </c>
      <c r="S32" s="101" t="s">
        <v>29</v>
      </c>
      <c r="T32" s="102" t="s">
        <v>30</v>
      </c>
      <c r="U32" s="102" t="s">
        <v>31</v>
      </c>
      <c r="V32" s="185"/>
      <c r="W32" s="185"/>
      <c r="X32" s="185"/>
      <c r="Y32" s="185"/>
      <c r="Z32" s="185"/>
      <c r="AA32" s="183"/>
      <c r="AB32" s="183"/>
      <c r="AC32" s="181"/>
    </row>
    <row r="33" spans="1:29" ht="24.75" customHeight="1">
      <c r="A33" s="44">
        <v>1</v>
      </c>
      <c r="B33" s="72" t="s">
        <v>96</v>
      </c>
      <c r="C33" s="69" t="s">
        <v>74</v>
      </c>
      <c r="D33" s="44" t="s">
        <v>77</v>
      </c>
      <c r="E33" s="73">
        <v>7000000</v>
      </c>
      <c r="F33" s="69">
        <v>22</v>
      </c>
      <c r="G33" s="46">
        <f>E33/26*F33</f>
        <v>5923076.9230769239</v>
      </c>
      <c r="H33" s="46">
        <f>F33*25000</f>
        <v>550000</v>
      </c>
      <c r="I33" s="46"/>
      <c r="J33" s="46">
        <f>G33+H33+I33</f>
        <v>6473076.9230769239</v>
      </c>
      <c r="K33" s="46">
        <f>E33</f>
        <v>7000000</v>
      </c>
      <c r="L33" s="46">
        <f>K33*0.175</f>
        <v>1225000</v>
      </c>
      <c r="M33" s="46">
        <f>K33*3%</f>
        <v>210000</v>
      </c>
      <c r="N33" s="46">
        <f>K33*1%</f>
        <v>70000</v>
      </c>
      <c r="O33" s="46">
        <f>L33+M33+N33</f>
        <v>1505000</v>
      </c>
      <c r="P33" s="46">
        <f>K33*8%</f>
        <v>560000</v>
      </c>
      <c r="Q33" s="46">
        <f>K33*1.5%</f>
        <v>105000</v>
      </c>
      <c r="R33" s="46">
        <f>K33*1%</f>
        <v>70000</v>
      </c>
      <c r="S33" s="48">
        <f>SUM(P33:R33)</f>
        <v>735000</v>
      </c>
      <c r="T33" s="48">
        <v>11000000</v>
      </c>
      <c r="U33" s="49"/>
      <c r="V33" s="50">
        <f>S33+T33+U33</f>
        <v>11735000</v>
      </c>
      <c r="W33" s="67">
        <f>IF(H33&gt;730000,730000,H33)</f>
        <v>550000</v>
      </c>
      <c r="X33" s="10">
        <f>J33-W33</f>
        <v>5923076.9230769239</v>
      </c>
      <c r="Y33" s="10">
        <f>IF((X33-V33)&gt;0,(X33-V33),0)</f>
        <v>0</v>
      </c>
      <c r="Z33" s="55">
        <f>IF(Y33&lt;=5000000,Y33*5%,IF(Y33&lt;=10000000,250000+(Y33-5000000)*10%,IF(Y33&lt;=18000000,750000+(Y33-10000000)*15%,IF(Y33&lt;=32000000,1950000+(Y33-18000000)*20%,IF(Y33&lt;=52000000,4750000+(Y33-32000000)*25%,IF(Y33&lt;=80000000,9750000+(Y33-52000000)*30%,18150000+(Y33-80000000)*35%))))))</f>
        <v>0</v>
      </c>
      <c r="AA33" s="68">
        <v>0</v>
      </c>
      <c r="AB33" s="10">
        <f>J33-S33-Z33-AA33</f>
        <v>5738076.9230769239</v>
      </c>
      <c r="AC33" s="54"/>
    </row>
    <row r="34" spans="1:29" ht="22.5" customHeight="1">
      <c r="A34" s="44">
        <v>2</v>
      </c>
      <c r="B34" s="72" t="s">
        <v>75</v>
      </c>
      <c r="C34" s="69" t="s">
        <v>76</v>
      </c>
      <c r="D34" s="44" t="s">
        <v>77</v>
      </c>
      <c r="E34" s="73">
        <v>5500000</v>
      </c>
      <c r="F34" s="69">
        <v>22</v>
      </c>
      <c r="G34" s="46">
        <f t="shared" ref="G34" si="35">E34/26*F34</f>
        <v>4653846.153846154</v>
      </c>
      <c r="H34" s="46">
        <f t="shared" ref="H34" si="36">F34*25000</f>
        <v>550000</v>
      </c>
      <c r="I34" s="46"/>
      <c r="J34" s="46">
        <f t="shared" ref="J34" si="37">G34+H34+I34</f>
        <v>5203846.153846154</v>
      </c>
      <c r="K34" s="46">
        <f>E34</f>
        <v>5500000</v>
      </c>
      <c r="L34" s="46">
        <f t="shared" ref="L34" si="38">K34*0.175</f>
        <v>962499.99999999988</v>
      </c>
      <c r="M34" s="46">
        <f>K34*0.03</f>
        <v>165000</v>
      </c>
      <c r="N34" s="46">
        <f>K34*0.01</f>
        <v>55000</v>
      </c>
      <c r="O34" s="46">
        <f t="shared" ref="O34" si="39">L34+M34+N34</f>
        <v>1182500</v>
      </c>
      <c r="P34" s="46">
        <f t="shared" ref="P34" si="40">K34*8%</f>
        <v>440000</v>
      </c>
      <c r="Q34" s="46">
        <f t="shared" ref="Q34" si="41">K34*1.5%</f>
        <v>82500</v>
      </c>
      <c r="R34" s="46">
        <f t="shared" ref="R34" si="42">K34*1%</f>
        <v>55000</v>
      </c>
      <c r="S34" s="48">
        <f t="shared" ref="S34" si="43">SUM(P34:R34)</f>
        <v>577500</v>
      </c>
      <c r="T34" s="48">
        <v>11000000</v>
      </c>
      <c r="U34" s="49"/>
      <c r="V34" s="50">
        <f t="shared" ref="V34" si="44">S34+T34+U34</f>
        <v>11577500</v>
      </c>
      <c r="W34" s="67">
        <f t="shared" ref="W34" si="45">IF(H34&gt;730000,730000,H34)</f>
        <v>550000</v>
      </c>
      <c r="X34" s="10">
        <f t="shared" ref="X34" si="46">J34-W34</f>
        <v>4653846.153846154</v>
      </c>
      <c r="Y34" s="10">
        <f t="shared" ref="Y34" si="47">IF((X34-V34)&gt;0,(X34-V34),0)</f>
        <v>0</v>
      </c>
      <c r="Z34" s="55">
        <f t="shared" ref="Z34" si="48">IF(Y34&lt;=5000000,Y34*5%,IF(Y34&lt;=10000000,250000+(Y34-5000000)*10%,IF(Y34&lt;=18000000,750000+(Y34-10000000)*15%,IF(Y34&lt;=32000000,1950000+(Y34-18000000)*20%,IF(Y34&lt;=52000000,4750000+(Y34-32000000)*25%,IF(Y34&lt;=80000000,9750000+(Y34-52000000)*30%,18150000+(Y34-80000000)*35%))))))</f>
        <v>0</v>
      </c>
      <c r="AA34" s="68">
        <v>0</v>
      </c>
      <c r="AB34" s="10">
        <f t="shared" ref="AB34" si="49">J34-S34-Z34-AA34</f>
        <v>4626346.153846154</v>
      </c>
      <c r="AC34" s="54"/>
    </row>
    <row r="35" spans="1:29" s="58" customFormat="1" ht="22.5" customHeight="1">
      <c r="A35" s="150" t="s">
        <v>61</v>
      </c>
      <c r="B35" s="151"/>
      <c r="C35" s="151"/>
      <c r="D35" s="152"/>
      <c r="E35" s="56">
        <f t="shared" ref="E35:AC35" si="50">SUM(E33:E34)</f>
        <v>12500000</v>
      </c>
      <c r="F35" s="56">
        <f t="shared" si="50"/>
        <v>44</v>
      </c>
      <c r="G35" s="56">
        <f t="shared" si="50"/>
        <v>10576923.076923078</v>
      </c>
      <c r="H35" s="56">
        <f t="shared" si="50"/>
        <v>1100000</v>
      </c>
      <c r="I35" s="56">
        <f t="shared" si="50"/>
        <v>0</v>
      </c>
      <c r="J35" s="57">
        <f t="shared" si="50"/>
        <v>11676923.076923078</v>
      </c>
      <c r="K35" s="56">
        <f t="shared" si="50"/>
        <v>12500000</v>
      </c>
      <c r="L35" s="57">
        <f t="shared" si="50"/>
        <v>2187500</v>
      </c>
      <c r="M35" s="57">
        <f t="shared" si="50"/>
        <v>375000</v>
      </c>
      <c r="N35" s="57">
        <f t="shared" si="50"/>
        <v>125000</v>
      </c>
      <c r="O35" s="56">
        <f t="shared" si="50"/>
        <v>2687500</v>
      </c>
      <c r="P35" s="56">
        <f t="shared" si="50"/>
        <v>1000000</v>
      </c>
      <c r="Q35" s="56">
        <f t="shared" si="50"/>
        <v>187500</v>
      </c>
      <c r="R35" s="56">
        <f t="shared" si="50"/>
        <v>125000</v>
      </c>
      <c r="S35" s="56">
        <f t="shared" si="50"/>
        <v>1312500</v>
      </c>
      <c r="T35" s="56">
        <f t="shared" si="50"/>
        <v>22000000</v>
      </c>
      <c r="U35" s="56">
        <f t="shared" si="50"/>
        <v>0</v>
      </c>
      <c r="V35" s="56">
        <f t="shared" si="50"/>
        <v>23312500</v>
      </c>
      <c r="W35" s="56">
        <f t="shared" si="50"/>
        <v>1100000</v>
      </c>
      <c r="X35" s="56">
        <f t="shared" si="50"/>
        <v>10576923.076923078</v>
      </c>
      <c r="Y35" s="56">
        <f t="shared" si="50"/>
        <v>0</v>
      </c>
      <c r="Z35" s="56">
        <f t="shared" si="50"/>
        <v>0</v>
      </c>
      <c r="AA35" s="56">
        <f t="shared" si="50"/>
        <v>0</v>
      </c>
      <c r="AB35" s="56">
        <f t="shared" si="50"/>
        <v>10364423.076923078</v>
      </c>
      <c r="AC35" s="56">
        <f t="shared" si="50"/>
        <v>0</v>
      </c>
    </row>
    <row r="36" spans="1:29" s="62" customFormat="1" ht="24.75" customHeight="1">
      <c r="A36" s="59"/>
      <c r="B36" s="149" t="s">
        <v>65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60"/>
      <c r="Y36" s="60"/>
      <c r="Z36" s="60"/>
      <c r="AA36" s="60"/>
      <c r="AB36" s="60"/>
      <c r="AC36" s="61"/>
    </row>
    <row r="37" spans="1:29" s="71" customFormat="1" ht="22.5" customHeight="1">
      <c r="A37" s="196" t="s">
        <v>1</v>
      </c>
      <c r="B37" s="202" t="s">
        <v>2</v>
      </c>
      <c r="C37" s="196" t="s">
        <v>3</v>
      </c>
      <c r="D37" s="200" t="s">
        <v>28</v>
      </c>
      <c r="E37" s="196" t="s">
        <v>4</v>
      </c>
      <c r="F37" s="196" t="s">
        <v>5</v>
      </c>
      <c r="G37" s="196" t="s">
        <v>6</v>
      </c>
      <c r="H37" s="196" t="s">
        <v>7</v>
      </c>
      <c r="I37" s="196"/>
      <c r="J37" s="196" t="s">
        <v>8</v>
      </c>
      <c r="K37" s="196" t="s">
        <v>9</v>
      </c>
      <c r="L37" s="196" t="s">
        <v>10</v>
      </c>
      <c r="M37" s="196"/>
      <c r="N37" s="196"/>
      <c r="O37" s="196" t="s">
        <v>27</v>
      </c>
      <c r="P37" s="202" t="s">
        <v>32</v>
      </c>
      <c r="Q37" s="202"/>
      <c r="R37" s="202"/>
      <c r="S37" s="202"/>
      <c r="T37" s="202"/>
      <c r="U37" s="202"/>
      <c r="V37" s="194" t="s">
        <v>32</v>
      </c>
      <c r="W37" s="194" t="s">
        <v>33</v>
      </c>
      <c r="X37" s="194" t="s">
        <v>34</v>
      </c>
      <c r="Y37" s="194" t="s">
        <v>35</v>
      </c>
      <c r="Z37" s="194" t="s">
        <v>36</v>
      </c>
      <c r="AA37" s="192" t="s">
        <v>37</v>
      </c>
      <c r="AB37" s="192" t="s">
        <v>38</v>
      </c>
      <c r="AC37" s="190" t="s">
        <v>39</v>
      </c>
    </row>
    <row r="38" spans="1:29" s="71" customFormat="1" ht="46.8" customHeight="1">
      <c r="A38" s="196"/>
      <c r="B38" s="202"/>
      <c r="C38" s="196"/>
      <c r="D38" s="201"/>
      <c r="E38" s="196"/>
      <c r="F38" s="196"/>
      <c r="G38" s="196"/>
      <c r="H38" s="106" t="s">
        <v>11</v>
      </c>
      <c r="I38" s="106" t="s">
        <v>12</v>
      </c>
      <c r="J38" s="196"/>
      <c r="K38" s="196"/>
      <c r="L38" s="106" t="s">
        <v>40</v>
      </c>
      <c r="M38" s="106" t="s">
        <v>13</v>
      </c>
      <c r="N38" s="106" t="s">
        <v>14</v>
      </c>
      <c r="O38" s="196"/>
      <c r="P38" s="106" t="s">
        <v>25</v>
      </c>
      <c r="Q38" s="106" t="s">
        <v>15</v>
      </c>
      <c r="R38" s="106" t="s">
        <v>14</v>
      </c>
      <c r="S38" s="107" t="s">
        <v>29</v>
      </c>
      <c r="T38" s="108" t="s">
        <v>30</v>
      </c>
      <c r="U38" s="108" t="s">
        <v>31</v>
      </c>
      <c r="V38" s="195"/>
      <c r="W38" s="195"/>
      <c r="X38" s="195"/>
      <c r="Y38" s="195"/>
      <c r="Z38" s="195"/>
      <c r="AA38" s="193"/>
      <c r="AB38" s="193"/>
      <c r="AC38" s="191"/>
    </row>
    <row r="39" spans="1:29" ht="24.75" customHeight="1">
      <c r="A39" s="44">
        <v>1</v>
      </c>
      <c r="B39" s="69" t="s">
        <v>90</v>
      </c>
      <c r="C39" s="44" t="s">
        <v>74</v>
      </c>
      <c r="D39" s="44" t="s">
        <v>80</v>
      </c>
      <c r="E39" s="46">
        <v>8000000</v>
      </c>
      <c r="F39" s="46">
        <v>24</v>
      </c>
      <c r="G39" s="46">
        <f>E39/26*F39</f>
        <v>7384615.384615384</v>
      </c>
      <c r="H39" s="46">
        <f>F39*25000</f>
        <v>600000</v>
      </c>
      <c r="I39" s="46"/>
      <c r="J39" s="46">
        <f>G39+H39+I39</f>
        <v>7984615.384615384</v>
      </c>
      <c r="K39" s="46">
        <f>E39</f>
        <v>8000000</v>
      </c>
      <c r="L39" s="46">
        <f>K39*0.175</f>
        <v>1400000</v>
      </c>
      <c r="M39" s="46">
        <f>K39*3%</f>
        <v>240000</v>
      </c>
      <c r="N39" s="46">
        <f>K39*1%</f>
        <v>80000</v>
      </c>
      <c r="O39" s="46">
        <f>L39+M39+N39</f>
        <v>1720000</v>
      </c>
      <c r="P39" s="46">
        <f>K39*8%</f>
        <v>640000</v>
      </c>
      <c r="Q39" s="46">
        <f>K39*1.5%</f>
        <v>120000</v>
      </c>
      <c r="R39" s="46">
        <f>K39*1%</f>
        <v>80000</v>
      </c>
      <c r="S39" s="48">
        <f>SUM(P39:R39)</f>
        <v>840000</v>
      </c>
      <c r="T39" s="48">
        <v>11000000</v>
      </c>
      <c r="U39" s="49"/>
      <c r="V39" s="50">
        <f>S39+T39+U39</f>
        <v>11840000</v>
      </c>
      <c r="W39" s="67">
        <f>IF(H39&gt;730000,730000,H39)</f>
        <v>600000</v>
      </c>
      <c r="X39" s="10">
        <f>J39-W39</f>
        <v>7384615.384615384</v>
      </c>
      <c r="Y39" s="10">
        <f>IF((X39-V39)&gt;0,(X39-V39),0)</f>
        <v>0</v>
      </c>
      <c r="Z39" s="55">
        <f>IF(Y39&lt;=5000000,Y39*5%,IF(Y39&lt;=10000000,250000+(Y39-5000000)*10%,IF(Y39&lt;=18000000,750000+(Y39-10000000)*15%,IF(Y39&lt;=32000000,1950000+(Y39-18000000)*20%,IF(Y39&lt;=52000000,4750000+(Y39-32000000)*25%,IF(Y39&lt;=80000000,9750000+(Y39-52000000)*30%,18150000+(Y39-80000000)*35%))))))</f>
        <v>0</v>
      </c>
      <c r="AA39" s="68">
        <v>0</v>
      </c>
      <c r="AB39" s="10">
        <f>J39-S39-Z39-AA39</f>
        <v>7144615.384615384</v>
      </c>
      <c r="AC39" s="54"/>
    </row>
    <row r="40" spans="1:29" ht="22.5" customHeight="1">
      <c r="A40" s="44">
        <v>3</v>
      </c>
      <c r="B40" s="69" t="s">
        <v>78</v>
      </c>
      <c r="C40" s="44" t="s">
        <v>79</v>
      </c>
      <c r="D40" s="44" t="s">
        <v>80</v>
      </c>
      <c r="E40" s="46">
        <v>7200000</v>
      </c>
      <c r="F40" s="46">
        <v>24</v>
      </c>
      <c r="G40" s="46">
        <f t="shared" ref="G40" si="51">E40/26*F40</f>
        <v>6646153.846153846</v>
      </c>
      <c r="H40" s="46">
        <f t="shared" ref="H40" si="52">F40*25000</f>
        <v>600000</v>
      </c>
      <c r="I40" s="46"/>
      <c r="J40" s="46">
        <f t="shared" ref="J40" si="53">G40+H40+I40</f>
        <v>7246153.846153846</v>
      </c>
      <c r="K40" s="46">
        <f t="shared" ref="K40" si="54">E40</f>
        <v>7200000</v>
      </c>
      <c r="L40" s="46">
        <f t="shared" ref="L40" si="55">K40*0.175</f>
        <v>1260000</v>
      </c>
      <c r="M40" s="46">
        <f>K40*0.03</f>
        <v>216000</v>
      </c>
      <c r="N40" s="46">
        <f>K40*0.01</f>
        <v>72000</v>
      </c>
      <c r="O40" s="46">
        <f t="shared" ref="O40" si="56">L40+M40+N40</f>
        <v>1548000</v>
      </c>
      <c r="P40" s="46">
        <f t="shared" ref="P40" si="57">K40*8%</f>
        <v>576000</v>
      </c>
      <c r="Q40" s="46">
        <f t="shared" ref="Q40" si="58">K40*1.5%</f>
        <v>108000</v>
      </c>
      <c r="R40" s="46">
        <f t="shared" ref="R40" si="59">K40*1%</f>
        <v>72000</v>
      </c>
      <c r="S40" s="48">
        <f t="shared" ref="S40" si="60">SUM(P40:R40)</f>
        <v>756000</v>
      </c>
      <c r="T40" s="48">
        <v>11000000</v>
      </c>
      <c r="U40" s="49"/>
      <c r="V40" s="50">
        <f t="shared" ref="V40" si="61">S40+T40+U40</f>
        <v>11756000</v>
      </c>
      <c r="W40" s="67">
        <f t="shared" ref="W40" si="62">IF(H40&gt;730000,730000,H40)</f>
        <v>600000</v>
      </c>
      <c r="X40" s="10">
        <f t="shared" ref="X40" si="63">J40-W40</f>
        <v>6646153.846153846</v>
      </c>
      <c r="Y40" s="10">
        <f t="shared" ref="Y40" si="64">IF((X40-V40)&gt;0,(X40-V40),0)</f>
        <v>0</v>
      </c>
      <c r="Z40" s="55">
        <f t="shared" ref="Z40" si="65">IF(Y40&lt;=5000000,Y40*5%,IF(Y40&lt;=10000000,250000+(Y40-5000000)*10%,IF(Y40&lt;=18000000,750000+(Y40-10000000)*15%,IF(Y40&lt;=32000000,1950000+(Y40-18000000)*20%,IF(Y40&lt;=52000000,4750000+(Y40-32000000)*25%,IF(Y40&lt;=80000000,9750000+(Y40-52000000)*30%,18150000+(Y40-80000000)*35%))))))</f>
        <v>0</v>
      </c>
      <c r="AA40" s="68">
        <v>0</v>
      </c>
      <c r="AB40" s="10">
        <f t="shared" ref="AB40" si="66">J40-S40-Z40-AA40</f>
        <v>6490153.846153846</v>
      </c>
      <c r="AC40" s="54"/>
    </row>
    <row r="41" spans="1:29" s="58" customFormat="1" ht="22.5" customHeight="1">
      <c r="A41" s="150" t="s">
        <v>61</v>
      </c>
      <c r="B41" s="151"/>
      <c r="C41" s="151"/>
      <c r="D41" s="152"/>
      <c r="E41" s="56">
        <f t="shared" ref="E41:AC41" si="67">SUM(E39:E40)</f>
        <v>15200000</v>
      </c>
      <c r="F41" s="56">
        <f t="shared" si="67"/>
        <v>48</v>
      </c>
      <c r="G41" s="56">
        <f t="shared" si="67"/>
        <v>14030769.23076923</v>
      </c>
      <c r="H41" s="56">
        <f t="shared" si="67"/>
        <v>1200000</v>
      </c>
      <c r="I41" s="56">
        <f t="shared" si="67"/>
        <v>0</v>
      </c>
      <c r="J41" s="57">
        <f t="shared" si="67"/>
        <v>15230769.23076923</v>
      </c>
      <c r="K41" s="56">
        <f t="shared" si="67"/>
        <v>15200000</v>
      </c>
      <c r="L41" s="57">
        <f t="shared" si="67"/>
        <v>2660000</v>
      </c>
      <c r="M41" s="57">
        <f t="shared" si="67"/>
        <v>456000</v>
      </c>
      <c r="N41" s="57">
        <f t="shared" si="67"/>
        <v>152000</v>
      </c>
      <c r="O41" s="56">
        <f t="shared" si="67"/>
        <v>3268000</v>
      </c>
      <c r="P41" s="56">
        <f t="shared" si="67"/>
        <v>1216000</v>
      </c>
      <c r="Q41" s="56">
        <f t="shared" si="67"/>
        <v>228000</v>
      </c>
      <c r="R41" s="56">
        <f t="shared" si="67"/>
        <v>152000</v>
      </c>
      <c r="S41" s="56">
        <f t="shared" si="67"/>
        <v>1596000</v>
      </c>
      <c r="T41" s="56">
        <f t="shared" si="67"/>
        <v>22000000</v>
      </c>
      <c r="U41" s="56">
        <f t="shared" si="67"/>
        <v>0</v>
      </c>
      <c r="V41" s="56">
        <f t="shared" si="67"/>
        <v>23596000</v>
      </c>
      <c r="W41" s="56">
        <f t="shared" si="67"/>
        <v>1200000</v>
      </c>
      <c r="X41" s="56">
        <f t="shared" si="67"/>
        <v>14030769.23076923</v>
      </c>
      <c r="Y41" s="56">
        <f t="shared" si="67"/>
        <v>0</v>
      </c>
      <c r="Z41" s="56">
        <f t="shared" si="67"/>
        <v>0</v>
      </c>
      <c r="AA41" s="56">
        <f t="shared" si="67"/>
        <v>0</v>
      </c>
      <c r="AB41" s="56">
        <f t="shared" si="67"/>
        <v>13634769.23076923</v>
      </c>
      <c r="AC41" s="56">
        <f t="shared" si="67"/>
        <v>0</v>
      </c>
    </row>
    <row r="42" spans="1:29" s="62" customFormat="1" ht="24.75" customHeight="1">
      <c r="A42" s="59"/>
      <c r="B42" s="149" t="s">
        <v>66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60"/>
      <c r="Y42" s="60"/>
      <c r="Z42" s="60"/>
      <c r="AA42" s="60"/>
      <c r="AB42" s="60"/>
      <c r="AC42" s="61"/>
    </row>
    <row r="43" spans="1:29" s="71" customFormat="1" ht="22.5" customHeight="1">
      <c r="A43" s="199" t="s">
        <v>1</v>
      </c>
      <c r="B43" s="209" t="s">
        <v>2</v>
      </c>
      <c r="C43" s="199" t="s">
        <v>3</v>
      </c>
      <c r="D43" s="207" t="s">
        <v>28</v>
      </c>
      <c r="E43" s="199" t="s">
        <v>4</v>
      </c>
      <c r="F43" s="199" t="s">
        <v>5</v>
      </c>
      <c r="G43" s="199" t="s">
        <v>6</v>
      </c>
      <c r="H43" s="199" t="s">
        <v>7</v>
      </c>
      <c r="I43" s="199"/>
      <c r="J43" s="199" t="s">
        <v>8</v>
      </c>
      <c r="K43" s="199" t="s">
        <v>9</v>
      </c>
      <c r="L43" s="199" t="s">
        <v>10</v>
      </c>
      <c r="M43" s="199"/>
      <c r="N43" s="199"/>
      <c r="O43" s="199" t="s">
        <v>27</v>
      </c>
      <c r="P43" s="209" t="s">
        <v>32</v>
      </c>
      <c r="Q43" s="209"/>
      <c r="R43" s="209"/>
      <c r="S43" s="209"/>
      <c r="T43" s="209"/>
      <c r="U43" s="209"/>
      <c r="V43" s="214" t="s">
        <v>32</v>
      </c>
      <c r="W43" s="214" t="s">
        <v>33</v>
      </c>
      <c r="X43" s="214" t="s">
        <v>34</v>
      </c>
      <c r="Y43" s="214" t="s">
        <v>35</v>
      </c>
      <c r="Z43" s="214" t="s">
        <v>36</v>
      </c>
      <c r="AA43" s="212" t="s">
        <v>37</v>
      </c>
      <c r="AB43" s="212" t="s">
        <v>38</v>
      </c>
      <c r="AC43" s="210" t="s">
        <v>39</v>
      </c>
    </row>
    <row r="44" spans="1:29" s="71" customFormat="1" ht="46.8" customHeight="1">
      <c r="A44" s="199"/>
      <c r="B44" s="209"/>
      <c r="C44" s="199"/>
      <c r="D44" s="208"/>
      <c r="E44" s="199"/>
      <c r="F44" s="199"/>
      <c r="G44" s="199"/>
      <c r="H44" s="103" t="s">
        <v>11</v>
      </c>
      <c r="I44" s="103" t="s">
        <v>12</v>
      </c>
      <c r="J44" s="199"/>
      <c r="K44" s="199"/>
      <c r="L44" s="103" t="s">
        <v>40</v>
      </c>
      <c r="M44" s="103" t="s">
        <v>13</v>
      </c>
      <c r="N44" s="103" t="s">
        <v>14</v>
      </c>
      <c r="O44" s="199"/>
      <c r="P44" s="103" t="s">
        <v>25</v>
      </c>
      <c r="Q44" s="103" t="s">
        <v>15</v>
      </c>
      <c r="R44" s="103" t="s">
        <v>14</v>
      </c>
      <c r="S44" s="104" t="s">
        <v>29</v>
      </c>
      <c r="T44" s="105" t="s">
        <v>30</v>
      </c>
      <c r="U44" s="105" t="s">
        <v>31</v>
      </c>
      <c r="V44" s="215"/>
      <c r="W44" s="215"/>
      <c r="X44" s="215"/>
      <c r="Y44" s="215"/>
      <c r="Z44" s="215"/>
      <c r="AA44" s="213"/>
      <c r="AB44" s="213"/>
      <c r="AC44" s="211"/>
    </row>
    <row r="45" spans="1:29" ht="24.75" customHeight="1">
      <c r="A45" s="44">
        <v>1</v>
      </c>
      <c r="B45" s="69" t="s">
        <v>81</v>
      </c>
      <c r="C45" s="44" t="s">
        <v>82</v>
      </c>
      <c r="D45" s="44" t="s">
        <v>83</v>
      </c>
      <c r="E45" s="46">
        <v>8000000</v>
      </c>
      <c r="F45" s="46">
        <v>24</v>
      </c>
      <c r="G45" s="46">
        <f>E45/26*F45</f>
        <v>7384615.384615384</v>
      </c>
      <c r="H45" s="46">
        <f>F45*25000</f>
        <v>600000</v>
      </c>
      <c r="I45" s="46"/>
      <c r="J45" s="46">
        <f>G45+H45+I45</f>
        <v>7984615.384615384</v>
      </c>
      <c r="K45" s="46">
        <f>E45</f>
        <v>8000000</v>
      </c>
      <c r="L45" s="46">
        <f>K45*0.175</f>
        <v>1400000</v>
      </c>
      <c r="M45" s="46">
        <f>K45*3%</f>
        <v>240000</v>
      </c>
      <c r="N45" s="46">
        <f>K45*1%</f>
        <v>80000</v>
      </c>
      <c r="O45" s="46">
        <f>L45+M45+N45</f>
        <v>1720000</v>
      </c>
      <c r="P45" s="46">
        <f>K45*8%</f>
        <v>640000</v>
      </c>
      <c r="Q45" s="46">
        <f>K45*1.5%</f>
        <v>120000</v>
      </c>
      <c r="R45" s="46">
        <f>K45*1%</f>
        <v>80000</v>
      </c>
      <c r="S45" s="48">
        <f>SUM(P45:R45)</f>
        <v>840000</v>
      </c>
      <c r="T45" s="48">
        <v>11000000</v>
      </c>
      <c r="U45" s="49"/>
      <c r="V45" s="50">
        <f>S45+T45+U45</f>
        <v>11840000</v>
      </c>
      <c r="W45" s="67">
        <f>IF(H45&gt;730000,730000,H45)</f>
        <v>600000</v>
      </c>
      <c r="X45" s="10">
        <f>J45-W45</f>
        <v>7384615.384615384</v>
      </c>
      <c r="Y45" s="10">
        <f>IF((X45-V45)&gt;0,(X45-V45),0)</f>
        <v>0</v>
      </c>
      <c r="Z45" s="55">
        <f>IF(Y45&lt;=5000000,Y45*5%,IF(Y45&lt;=10000000,250000+(Y45-5000000)*10%,IF(Y45&lt;=18000000,750000+(Y45-10000000)*15%,IF(Y45&lt;=32000000,1950000+(Y45-18000000)*20%,IF(Y45&lt;=52000000,4750000+(Y45-32000000)*25%,IF(Y45&lt;=80000000,9750000+(Y45-52000000)*30%,18150000+(Y45-80000000)*35%))))))</f>
        <v>0</v>
      </c>
      <c r="AA45" s="68">
        <v>0</v>
      </c>
      <c r="AB45" s="10">
        <f>J45-S45-Z45-AA45</f>
        <v>7144615.384615384</v>
      </c>
      <c r="AC45" s="54"/>
    </row>
    <row r="46" spans="1:29" ht="22.5" customHeight="1">
      <c r="A46" s="44">
        <v>2</v>
      </c>
      <c r="B46" s="69" t="s">
        <v>92</v>
      </c>
      <c r="C46" s="44" t="s">
        <v>82</v>
      </c>
      <c r="D46" s="44" t="s">
        <v>83</v>
      </c>
      <c r="E46" s="46">
        <v>8000000</v>
      </c>
      <c r="F46" s="46">
        <v>24</v>
      </c>
      <c r="G46" s="46">
        <f t="shared" ref="G46" si="68">E46/26*F46</f>
        <v>7384615.384615384</v>
      </c>
      <c r="H46" s="46">
        <f t="shared" ref="H46" si="69">F46*25000</f>
        <v>600000</v>
      </c>
      <c r="I46" s="46"/>
      <c r="J46" s="46">
        <f t="shared" ref="J46" si="70">G46+H46+I46</f>
        <v>7984615.384615384</v>
      </c>
      <c r="K46" s="46">
        <f>E46</f>
        <v>8000000</v>
      </c>
      <c r="L46" s="46">
        <f t="shared" ref="L46" si="71">K46*0.175</f>
        <v>1400000</v>
      </c>
      <c r="M46" s="46">
        <f>K46*0.03</f>
        <v>240000</v>
      </c>
      <c r="N46" s="46">
        <f>K46*0.01</f>
        <v>80000</v>
      </c>
      <c r="O46" s="46">
        <f t="shared" ref="O46" si="72">L46+M46+N46</f>
        <v>1720000</v>
      </c>
      <c r="P46" s="46">
        <f t="shared" ref="P46" si="73">K46*8%</f>
        <v>640000</v>
      </c>
      <c r="Q46" s="46">
        <f t="shared" ref="Q46" si="74">K46*1.5%</f>
        <v>120000</v>
      </c>
      <c r="R46" s="46">
        <f t="shared" ref="R46" si="75">K46*1%</f>
        <v>80000</v>
      </c>
      <c r="S46" s="48">
        <f t="shared" ref="S46" si="76">SUM(P46:R46)</f>
        <v>840000</v>
      </c>
      <c r="T46" s="48">
        <v>11000000</v>
      </c>
      <c r="U46" s="49"/>
      <c r="V46" s="50">
        <f t="shared" ref="V46" si="77">S46+T46+U46</f>
        <v>11840000</v>
      </c>
      <c r="W46" s="67">
        <f t="shared" ref="W46" si="78">IF(H46&gt;730000,730000,H46)</f>
        <v>600000</v>
      </c>
      <c r="X46" s="10">
        <f t="shared" ref="X46" si="79">J46-W46</f>
        <v>7384615.384615384</v>
      </c>
      <c r="Y46" s="10">
        <f t="shared" ref="Y46" si="80">IF((X46-V46)&gt;0,(X46-V46),0)</f>
        <v>0</v>
      </c>
      <c r="Z46" s="55">
        <f t="shared" ref="Z46" si="81">IF(Y46&lt;=5000000,Y46*5%,IF(Y46&lt;=10000000,250000+(Y46-5000000)*10%,IF(Y46&lt;=18000000,750000+(Y46-10000000)*15%,IF(Y46&lt;=32000000,1950000+(Y46-18000000)*20%,IF(Y46&lt;=52000000,4750000+(Y46-32000000)*25%,IF(Y46&lt;=80000000,9750000+(Y46-52000000)*30%,18150000+(Y46-80000000)*35%))))))</f>
        <v>0</v>
      </c>
      <c r="AA46" s="68">
        <v>0</v>
      </c>
      <c r="AB46" s="10">
        <f t="shared" ref="AB46" si="82">J46-S46-Z46-AA46</f>
        <v>7144615.384615384</v>
      </c>
      <c r="AC46" s="54"/>
    </row>
    <row r="47" spans="1:29" s="58" customFormat="1" ht="22.5" customHeight="1">
      <c r="A47" s="150" t="s">
        <v>61</v>
      </c>
      <c r="B47" s="151"/>
      <c r="C47" s="151"/>
      <c r="D47" s="152"/>
      <c r="E47" s="56">
        <f t="shared" ref="E47:AC47" si="83">SUM(E45:E46)</f>
        <v>16000000</v>
      </c>
      <c r="F47" s="56">
        <f t="shared" si="83"/>
        <v>48</v>
      </c>
      <c r="G47" s="56">
        <f t="shared" si="83"/>
        <v>14769230.769230768</v>
      </c>
      <c r="H47" s="56">
        <f t="shared" si="83"/>
        <v>1200000</v>
      </c>
      <c r="I47" s="56">
        <f t="shared" si="83"/>
        <v>0</v>
      </c>
      <c r="J47" s="57">
        <f t="shared" si="83"/>
        <v>15969230.769230768</v>
      </c>
      <c r="K47" s="56">
        <f t="shared" si="83"/>
        <v>16000000</v>
      </c>
      <c r="L47" s="57">
        <f t="shared" si="83"/>
        <v>2800000</v>
      </c>
      <c r="M47" s="57">
        <f t="shared" si="83"/>
        <v>480000</v>
      </c>
      <c r="N47" s="57">
        <f t="shared" si="83"/>
        <v>160000</v>
      </c>
      <c r="O47" s="56">
        <f t="shared" si="83"/>
        <v>3440000</v>
      </c>
      <c r="P47" s="56">
        <f t="shared" si="83"/>
        <v>1280000</v>
      </c>
      <c r="Q47" s="56">
        <f t="shared" si="83"/>
        <v>240000</v>
      </c>
      <c r="R47" s="56">
        <f t="shared" si="83"/>
        <v>160000</v>
      </c>
      <c r="S47" s="56">
        <f t="shared" si="83"/>
        <v>1680000</v>
      </c>
      <c r="T47" s="56">
        <f t="shared" si="83"/>
        <v>22000000</v>
      </c>
      <c r="U47" s="56">
        <f t="shared" si="83"/>
        <v>0</v>
      </c>
      <c r="V47" s="56">
        <f t="shared" si="83"/>
        <v>23680000</v>
      </c>
      <c r="W47" s="56">
        <f t="shared" si="83"/>
        <v>1200000</v>
      </c>
      <c r="X47" s="56">
        <f t="shared" si="83"/>
        <v>14769230.769230768</v>
      </c>
      <c r="Y47" s="56">
        <f t="shared" si="83"/>
        <v>0</v>
      </c>
      <c r="Z47" s="56">
        <f t="shared" si="83"/>
        <v>0</v>
      </c>
      <c r="AA47" s="56">
        <f t="shared" si="83"/>
        <v>0</v>
      </c>
      <c r="AB47" s="56">
        <f t="shared" si="83"/>
        <v>14289230.769230768</v>
      </c>
      <c r="AC47" s="56">
        <f t="shared" si="83"/>
        <v>0</v>
      </c>
    </row>
    <row r="48" spans="1:29" s="76" customFormat="1" ht="42.6" customHeight="1">
      <c r="A48" s="203" t="s">
        <v>16</v>
      </c>
      <c r="B48" s="204"/>
      <c r="C48" s="204"/>
      <c r="D48" s="205"/>
      <c r="E48" s="74">
        <f>E17+E22+E29+E35+E41+E47</f>
        <v>76700000</v>
      </c>
      <c r="F48" s="74">
        <f>F17+F22+F29+F35+F41+F47</f>
        <v>270</v>
      </c>
      <c r="G48" s="74">
        <f>G17+G22+G29+G35+G41+G47</f>
        <v>67069230.769230776</v>
      </c>
      <c r="H48" s="74">
        <f>H17+H22+H29+H35+H41+H47</f>
        <v>6750000</v>
      </c>
      <c r="I48" s="74">
        <f>I17+I22+I29+I35+I41+I47</f>
        <v>0</v>
      </c>
      <c r="J48" s="74">
        <f>J17+J22+J29+J35+J41+J47+J11</f>
        <v>99019230.769230783</v>
      </c>
      <c r="K48" s="74">
        <f t="shared" ref="K48:AC48" si="84">K17+K22+K29+K35+K41+K47+K11</f>
        <v>102700000</v>
      </c>
      <c r="L48" s="75">
        <f t="shared" si="84"/>
        <v>17972500</v>
      </c>
      <c r="M48" s="75">
        <f t="shared" si="84"/>
        <v>3081000</v>
      </c>
      <c r="N48" s="75">
        <f t="shared" si="84"/>
        <v>1027000</v>
      </c>
      <c r="O48" s="74">
        <f t="shared" si="84"/>
        <v>22080500</v>
      </c>
      <c r="P48" s="75">
        <f t="shared" si="84"/>
        <v>8216000</v>
      </c>
      <c r="Q48" s="75">
        <f t="shared" si="84"/>
        <v>1540500</v>
      </c>
      <c r="R48" s="75">
        <f t="shared" si="84"/>
        <v>1027000</v>
      </c>
      <c r="S48" s="74">
        <f t="shared" si="84"/>
        <v>10783500</v>
      </c>
      <c r="T48" s="74">
        <f t="shared" si="84"/>
        <v>154000000</v>
      </c>
      <c r="U48" s="74">
        <f t="shared" si="84"/>
        <v>4400000</v>
      </c>
      <c r="V48" s="74">
        <f t="shared" si="84"/>
        <v>169183500</v>
      </c>
      <c r="W48" s="74">
        <f t="shared" si="84"/>
        <v>7950000</v>
      </c>
      <c r="X48" s="74">
        <f t="shared" si="84"/>
        <v>91069230.769230783</v>
      </c>
      <c r="Y48" s="74">
        <f t="shared" si="84"/>
        <v>0</v>
      </c>
      <c r="Z48" s="74">
        <f t="shared" si="84"/>
        <v>0</v>
      </c>
      <c r="AA48" s="74">
        <f t="shared" si="84"/>
        <v>0</v>
      </c>
      <c r="AB48" s="75">
        <f t="shared" si="84"/>
        <v>88235730.769230783</v>
      </c>
      <c r="AC48" s="75">
        <f t="shared" si="84"/>
        <v>0</v>
      </c>
    </row>
    <row r="49" spans="2:27" ht="20.100000000000001" customHeight="1">
      <c r="B49" s="148" t="s">
        <v>20</v>
      </c>
      <c r="C49" s="148"/>
      <c r="D49" s="148"/>
      <c r="E49" s="148"/>
      <c r="K49" s="153" t="s">
        <v>21</v>
      </c>
      <c r="L49" s="153"/>
      <c r="M49" s="153"/>
      <c r="N49" s="153"/>
      <c r="O49" s="153"/>
      <c r="P49" s="153" t="s">
        <v>22</v>
      </c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</row>
    <row r="50" spans="2:27" ht="20.399999999999999" customHeight="1">
      <c r="B50" s="144" t="s">
        <v>23</v>
      </c>
      <c r="C50" s="144"/>
      <c r="D50" s="144"/>
      <c r="E50" s="144"/>
      <c r="K50" s="144" t="s">
        <v>23</v>
      </c>
      <c r="L50" s="144"/>
      <c r="M50" s="144"/>
      <c r="N50" s="144"/>
      <c r="O50" s="144"/>
      <c r="P50" s="145" t="s">
        <v>24</v>
      </c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</row>
    <row r="51" spans="2:27" ht="20.100000000000001" customHeight="1">
      <c r="Z51" s="79"/>
    </row>
    <row r="52" spans="2:27" ht="20.100000000000001" customHeight="1">
      <c r="Z52" s="79"/>
    </row>
    <row r="53" spans="2:27" ht="20.100000000000001" customHeight="1">
      <c r="Z53" s="79"/>
    </row>
    <row r="54" spans="2:27" ht="20.100000000000001" customHeight="1">
      <c r="Z54" s="79"/>
    </row>
    <row r="55" spans="2:27" ht="20.100000000000001" customHeight="1">
      <c r="Z55" s="79"/>
    </row>
    <row r="56" spans="2:27" ht="20.100000000000001" customHeight="1">
      <c r="Z56" s="79"/>
    </row>
    <row r="57" spans="2:27" ht="20.100000000000001" customHeight="1">
      <c r="Z57" s="79"/>
    </row>
    <row r="58" spans="2:27" ht="20.100000000000001" customHeight="1">
      <c r="Z58" s="79"/>
    </row>
    <row r="59" spans="2:27" ht="20.100000000000001" customHeight="1">
      <c r="Z59" s="79"/>
    </row>
    <row r="60" spans="2:27" ht="20.100000000000001" customHeight="1">
      <c r="Z60" s="79"/>
    </row>
    <row r="61" spans="2:27" ht="20.100000000000001" customHeight="1">
      <c r="Z61" s="79"/>
    </row>
    <row r="62" spans="2:27" ht="20.100000000000001" customHeight="1">
      <c r="Z62" s="79"/>
    </row>
    <row r="63" spans="2:27" ht="20.100000000000001" customHeight="1">
      <c r="Z63" s="79"/>
    </row>
    <row r="64" spans="2:27" ht="20.100000000000001" customHeight="1">
      <c r="Z64" s="79"/>
    </row>
    <row r="65" spans="26:26" ht="20.100000000000001" customHeight="1">
      <c r="Z65" s="79"/>
    </row>
    <row r="66" spans="26:26" ht="20.100000000000001" customHeight="1">
      <c r="Z66" s="79"/>
    </row>
    <row r="67" spans="26:26" ht="20.100000000000001" customHeight="1">
      <c r="Z67" s="79"/>
    </row>
    <row r="68" spans="26:26" ht="20.100000000000001" customHeight="1">
      <c r="Z68" s="79"/>
    </row>
    <row r="69" spans="26:26" ht="20.100000000000001" customHeight="1">
      <c r="Z69" s="79"/>
    </row>
    <row r="70" spans="26:26" ht="20.100000000000001" customHeight="1">
      <c r="Z70" s="79"/>
    </row>
    <row r="71" spans="26:26" ht="20.100000000000001" customHeight="1">
      <c r="Z71" s="79"/>
    </row>
    <row r="72" spans="26:26" ht="20.100000000000001" customHeight="1">
      <c r="Z72" s="79"/>
    </row>
    <row r="73" spans="26:26" ht="20.100000000000001" customHeight="1">
      <c r="Z73" s="79"/>
    </row>
    <row r="74" spans="26:26" ht="20.100000000000001" customHeight="1">
      <c r="Z74" s="79"/>
    </row>
    <row r="75" spans="26:26" ht="20.100000000000001" customHeight="1">
      <c r="Z75" s="79"/>
    </row>
    <row r="76" spans="26:26" ht="20.100000000000001" customHeight="1">
      <c r="Z76" s="79"/>
    </row>
    <row r="77" spans="26:26" ht="20.100000000000001" customHeight="1">
      <c r="Z77" s="79"/>
    </row>
  </sheetData>
  <mergeCells count="173">
    <mergeCell ref="AC43:AC44"/>
    <mergeCell ref="A47:D47"/>
    <mergeCell ref="A48:D48"/>
    <mergeCell ref="V43:V44"/>
    <mergeCell ref="W43:W44"/>
    <mergeCell ref="X43:X44"/>
    <mergeCell ref="Y43:Y44"/>
    <mergeCell ref="Z43:Z44"/>
    <mergeCell ref="X37:X38"/>
    <mergeCell ref="Y37:Y38"/>
    <mergeCell ref="Z37:Z38"/>
    <mergeCell ref="AA37:AA38"/>
    <mergeCell ref="AB37:AB38"/>
    <mergeCell ref="B49:E49"/>
    <mergeCell ref="K49:O49"/>
    <mergeCell ref="P49:AA49"/>
    <mergeCell ref="B50:E50"/>
    <mergeCell ref="K50:O50"/>
    <mergeCell ref="P50:AA50"/>
    <mergeCell ref="AA43:AA44"/>
    <mergeCell ref="AB43:AB44"/>
    <mergeCell ref="A41:D41"/>
    <mergeCell ref="B42:W42"/>
    <mergeCell ref="A43:A44"/>
    <mergeCell ref="B43:B44"/>
    <mergeCell ref="C43:C44"/>
    <mergeCell ref="D43:D44"/>
    <mergeCell ref="E43:E44"/>
    <mergeCell ref="F43:F44"/>
    <mergeCell ref="G43:G44"/>
    <mergeCell ref="H43:I43"/>
    <mergeCell ref="J43:J44"/>
    <mergeCell ref="K43:K44"/>
    <mergeCell ref="L43:N43"/>
    <mergeCell ref="O43:O44"/>
    <mergeCell ref="P43:U43"/>
    <mergeCell ref="AC31:AC32"/>
    <mergeCell ref="A35:D35"/>
    <mergeCell ref="P31:U31"/>
    <mergeCell ref="V31:V32"/>
    <mergeCell ref="W31:W32"/>
    <mergeCell ref="X31:X32"/>
    <mergeCell ref="Y31:Y32"/>
    <mergeCell ref="B36:W36"/>
    <mergeCell ref="A37:A38"/>
    <mergeCell ref="B37:B38"/>
    <mergeCell ref="C37:C38"/>
    <mergeCell ref="D37:D38"/>
    <mergeCell ref="E37:E38"/>
    <mergeCell ref="F37:F38"/>
    <mergeCell ref="G37:G38"/>
    <mergeCell ref="H37:I37"/>
    <mergeCell ref="J37:J38"/>
    <mergeCell ref="K37:K38"/>
    <mergeCell ref="L37:N37"/>
    <mergeCell ref="O37:O38"/>
    <mergeCell ref="P37:U37"/>
    <mergeCell ref="V37:V38"/>
    <mergeCell ref="W37:W38"/>
    <mergeCell ref="AC37:AC38"/>
    <mergeCell ref="AB24:AB25"/>
    <mergeCell ref="AC24:AC25"/>
    <mergeCell ref="A29:D29"/>
    <mergeCell ref="B30:W30"/>
    <mergeCell ref="A31:A32"/>
    <mergeCell ref="B31:B32"/>
    <mergeCell ref="C31:C32"/>
    <mergeCell ref="D31:D32"/>
    <mergeCell ref="E31:E32"/>
    <mergeCell ref="F31:F32"/>
    <mergeCell ref="G31:G32"/>
    <mergeCell ref="H31:I31"/>
    <mergeCell ref="J31:J32"/>
    <mergeCell ref="K31:K32"/>
    <mergeCell ref="L31:N31"/>
    <mergeCell ref="O31:O32"/>
    <mergeCell ref="W24:W25"/>
    <mergeCell ref="X24:X25"/>
    <mergeCell ref="Y24:Y25"/>
    <mergeCell ref="Z24:Z25"/>
    <mergeCell ref="AA24:AA25"/>
    <mergeCell ref="Z31:Z32"/>
    <mergeCell ref="AA31:AA32"/>
    <mergeCell ref="AB31:AB32"/>
    <mergeCell ref="A22:D22"/>
    <mergeCell ref="B23:W23"/>
    <mergeCell ref="A24:A25"/>
    <mergeCell ref="B24:B25"/>
    <mergeCell ref="C24:C25"/>
    <mergeCell ref="D24:D25"/>
    <mergeCell ref="E24:E25"/>
    <mergeCell ref="F24:F25"/>
    <mergeCell ref="G24:G25"/>
    <mergeCell ref="H24:I24"/>
    <mergeCell ref="J24:J25"/>
    <mergeCell ref="K24:K25"/>
    <mergeCell ref="L24:N24"/>
    <mergeCell ref="O24:O25"/>
    <mergeCell ref="P24:U24"/>
    <mergeCell ref="V24:V25"/>
    <mergeCell ref="A1:AI1"/>
    <mergeCell ref="A2:AI2"/>
    <mergeCell ref="A3:AI3"/>
    <mergeCell ref="B12:W12"/>
    <mergeCell ref="A17:D17"/>
    <mergeCell ref="AA13:AA14"/>
    <mergeCell ref="B18:W18"/>
    <mergeCell ref="B19:B20"/>
    <mergeCell ref="C19:C20"/>
    <mergeCell ref="D19:D20"/>
    <mergeCell ref="E19:E20"/>
    <mergeCell ref="F19:F20"/>
    <mergeCell ref="G19:G20"/>
    <mergeCell ref="H19:I19"/>
    <mergeCell ref="J19:J20"/>
    <mergeCell ref="K19:K20"/>
    <mergeCell ref="L19:N19"/>
    <mergeCell ref="P13:U13"/>
    <mergeCell ref="V13:V14"/>
    <mergeCell ref="W13:W14"/>
    <mergeCell ref="X13:X14"/>
    <mergeCell ref="G13:G14"/>
    <mergeCell ref="H13:I13"/>
    <mergeCell ref="J13:J14"/>
    <mergeCell ref="V19:V20"/>
    <mergeCell ref="O7:O8"/>
    <mergeCell ref="AB13:AB14"/>
    <mergeCell ref="O13:O14"/>
    <mergeCell ref="E7:E8"/>
    <mergeCell ref="AA7:AA8"/>
    <mergeCell ref="AB7:AB8"/>
    <mergeCell ref="W19:W20"/>
    <mergeCell ref="X19:X20"/>
    <mergeCell ref="Y19:Y20"/>
    <mergeCell ref="Z19:Z20"/>
    <mergeCell ref="AA19:AA20"/>
    <mergeCell ref="AB19:AB20"/>
    <mergeCell ref="AC19:AC20"/>
    <mergeCell ref="K13:K14"/>
    <mergeCell ref="L13:N13"/>
    <mergeCell ref="AC7:AC8"/>
    <mergeCell ref="A13:A14"/>
    <mergeCell ref="B13:B14"/>
    <mergeCell ref="C13:C14"/>
    <mergeCell ref="D13:D14"/>
    <mergeCell ref="E13:E14"/>
    <mergeCell ref="F13:F14"/>
    <mergeCell ref="P7:U7"/>
    <mergeCell ref="V7:V8"/>
    <mergeCell ref="W7:W8"/>
    <mergeCell ref="X7:X8"/>
    <mergeCell ref="Y7:Y8"/>
    <mergeCell ref="Z7:Z8"/>
    <mergeCell ref="L7:N7"/>
    <mergeCell ref="AC13:AC14"/>
    <mergeCell ref="Y13:Y14"/>
    <mergeCell ref="Z13:Z14"/>
    <mergeCell ref="A11:D11"/>
    <mergeCell ref="A19:A20"/>
    <mergeCell ref="O19:O20"/>
    <mergeCell ref="P19:U19"/>
    <mergeCell ref="A6:W6"/>
    <mergeCell ref="A4:W4"/>
    <mergeCell ref="B5:W5"/>
    <mergeCell ref="F7:F8"/>
    <mergeCell ref="G7:G8"/>
    <mergeCell ref="H7:I7"/>
    <mergeCell ref="J7:J8"/>
    <mergeCell ref="K7:K8"/>
    <mergeCell ref="A7:A8"/>
    <mergeCell ref="B7:B8"/>
    <mergeCell ref="C7:C8"/>
    <mergeCell ref="D7:D8"/>
  </mergeCells>
  <conditionalFormatting sqref="K46 H46:I46 X42:AC42 C45 M45:R45 E45:F45 W45 Z45 F47:AC47 H45:K45 B42 E40:E41 K40 H40:I40 W40 Z40 E34:E35 E17">
    <cfRule type="expression" dxfId="47" priority="5" stopIfTrue="1">
      <formula>ISERROR(B17)</formula>
    </cfRule>
  </conditionalFormatting>
  <conditionalFormatting sqref="W46">
    <cfRule type="expression" dxfId="46" priority="4" stopIfTrue="1">
      <formula>ISERROR(W46)</formula>
    </cfRule>
  </conditionalFormatting>
  <conditionalFormatting sqref="Z46">
    <cfRule type="expression" dxfId="45" priority="3" stopIfTrue="1">
      <formula>ISERROR(Z46)</formula>
    </cfRule>
  </conditionalFormatting>
  <conditionalFormatting sqref="K9:K10 K16 H16:I16 X12:AC12 C15 H9:I10 M15:R15 W9:W10 W15 Z9:Z10 Z15 E11:AC11 F17:AC17 H15:K15 B12 E22 E27:E29 E46:E47 F15:F16">
    <cfRule type="expression" dxfId="44" priority="20" stopIfTrue="1">
      <formula>ISERROR(B9)</formula>
    </cfRule>
  </conditionalFormatting>
  <conditionalFormatting sqref="W16">
    <cfRule type="expression" dxfId="43" priority="19" stopIfTrue="1">
      <formula>ISERROR(W16)</formula>
    </cfRule>
  </conditionalFormatting>
  <conditionalFormatting sqref="Z16">
    <cfRule type="expression" dxfId="42" priority="18" stopIfTrue="1">
      <formula>ISERROR(Z16)</formula>
    </cfRule>
  </conditionalFormatting>
  <conditionalFormatting sqref="X18:AC18 M21:R21 W21 Z21 F22:AC22 H21:K21 B18">
    <cfRule type="expression" dxfId="41" priority="17" stopIfTrue="1">
      <formula>ISERROR(B18)</formula>
    </cfRule>
  </conditionalFormatting>
  <conditionalFormatting sqref="K27:K28 H27:I28 X23:AC23 C26 M26:R26 E26:F26 W26 Z26 F29:AC29 H26:K26 B23">
    <cfRule type="expression" dxfId="40" priority="14" stopIfTrue="1">
      <formula>ISERROR(B23)</formula>
    </cfRule>
  </conditionalFormatting>
  <conditionalFormatting sqref="W27:W28">
    <cfRule type="expression" dxfId="39" priority="13" stopIfTrue="1">
      <formula>ISERROR(W27)</formula>
    </cfRule>
  </conditionalFormatting>
  <conditionalFormatting sqref="Z27:Z28">
    <cfRule type="expression" dxfId="38" priority="12" stopIfTrue="1">
      <formula>ISERROR(Z27)</formula>
    </cfRule>
  </conditionalFormatting>
  <conditionalFormatting sqref="K34 H34:I34 X30:AC30 C33 M33:R33 E33:F33 W33 Z33 F35:AC35 H33:K33 B30">
    <cfRule type="expression" dxfId="37" priority="11" stopIfTrue="1">
      <formula>ISERROR(B30)</formula>
    </cfRule>
  </conditionalFormatting>
  <conditionalFormatting sqref="W34">
    <cfRule type="expression" dxfId="36" priority="10" stopIfTrue="1">
      <formula>ISERROR(W34)</formula>
    </cfRule>
  </conditionalFormatting>
  <conditionalFormatting sqref="Z34">
    <cfRule type="expression" dxfId="35" priority="9" stopIfTrue="1">
      <formula>ISERROR(Z34)</formula>
    </cfRule>
  </conditionalFormatting>
  <conditionalFormatting sqref="X36:AC36 C39 M39:R39 E39:F39 W39 Z39 F41:AC41 H39:K39 B36">
    <cfRule type="expression" dxfId="34" priority="8" stopIfTrue="1">
      <formula>ISERROR(B36)</formula>
    </cfRule>
  </conditionalFormatting>
  <conditionalFormatting sqref="E21">
    <cfRule type="expression" dxfId="33" priority="2" stopIfTrue="1">
      <formula>ISERROR(E21)</formula>
    </cfRule>
  </conditionalFormatting>
  <conditionalFormatting sqref="E15:E16">
    <cfRule type="expression" dxfId="32" priority="1" stopIfTrue="1">
      <formula>ISERROR(E15)</formula>
    </cfRule>
  </conditionalFormatting>
  <pageMargins left="0.14000000000000001" right="0.14000000000000001" top="0.75" bottom="0.75" header="0.3" footer="0.3"/>
  <pageSetup paperSize="9" scale="4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59999389629810485"/>
    <pageSetUpPr fitToPage="1"/>
  </sheetPr>
  <dimension ref="A1:AJ31"/>
  <sheetViews>
    <sheetView zoomScaleNormal="100" workbookViewId="0">
      <selection activeCell="A14" sqref="A14:AI14"/>
    </sheetView>
  </sheetViews>
  <sheetFormatPr defaultColWidth="9.109375" defaultRowHeight="15.6"/>
  <cols>
    <col min="1" max="1" width="5.33203125" style="19" customWidth="1"/>
    <col min="2" max="2" width="19.33203125" style="7" customWidth="1"/>
    <col min="3" max="3" width="3.5546875" style="36" customWidth="1"/>
    <col min="4" max="4" width="3.6640625" style="36" customWidth="1"/>
    <col min="5" max="5" width="3.5546875" style="36" customWidth="1"/>
    <col min="6" max="6" width="3.5546875" style="37" customWidth="1"/>
    <col min="7" max="10" width="3.5546875" style="36" customWidth="1"/>
    <col min="11" max="11" width="3.33203125" style="36" customWidth="1"/>
    <col min="12" max="12" width="4.109375" style="36" bestFit="1" customWidth="1"/>
    <col min="13" max="13" width="4.109375" style="37" bestFit="1" customWidth="1"/>
    <col min="14" max="17" width="3.5546875" style="36" customWidth="1"/>
    <col min="18" max="18" width="3.109375" style="36" customWidth="1"/>
    <col min="19" max="19" width="3.5546875" style="36" customWidth="1"/>
    <col min="20" max="20" width="3.5546875" style="37" customWidth="1"/>
    <col min="21" max="24" width="3.5546875" style="36" customWidth="1"/>
    <col min="25" max="25" width="3.88671875" style="36" bestFit="1" customWidth="1"/>
    <col min="26" max="26" width="3.5546875" style="36" customWidth="1"/>
    <col min="27" max="27" width="3.5546875" style="37" customWidth="1"/>
    <col min="28" max="32" width="3.5546875" style="36" customWidth="1"/>
    <col min="33" max="33" width="3.77734375" style="36" customWidth="1"/>
    <col min="34" max="34" width="6.5546875" style="38" customWidth="1"/>
    <col min="35" max="35" width="8.109375" style="26" customWidth="1"/>
    <col min="36" max="36" width="0.109375" style="19" hidden="1" customWidth="1"/>
    <col min="37" max="16384" width="9.109375" style="19"/>
  </cols>
  <sheetData>
    <row r="1" spans="1:36" s="6" customFormat="1">
      <c r="A1" s="121" t="s">
        <v>97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</row>
    <row r="2" spans="1:36" s="6" customFormat="1">
      <c r="A2" s="121" t="s">
        <v>98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</row>
    <row r="3" spans="1:36" s="6" customFormat="1">
      <c r="A3" s="121" t="s">
        <v>99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</row>
    <row r="4" spans="1:36">
      <c r="A4" s="122" t="s">
        <v>42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8"/>
    </row>
    <row r="5" spans="1:36">
      <c r="A5" s="123" t="s">
        <v>103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8"/>
    </row>
    <row r="6" spans="1:36" ht="22.2" customHeight="1">
      <c r="A6" s="124" t="s">
        <v>43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6"/>
      <c r="AJ6" s="20"/>
    </row>
    <row r="7" spans="1:36" ht="34.799999999999997" customHeight="1">
      <c r="A7" s="80" t="s">
        <v>44</v>
      </c>
      <c r="B7" s="81" t="s">
        <v>45</v>
      </c>
      <c r="C7" s="82" t="s">
        <v>46</v>
      </c>
      <c r="D7" s="83" t="s">
        <v>47</v>
      </c>
      <c r="E7" s="82" t="s">
        <v>48</v>
      </c>
      <c r="F7" s="82" t="s">
        <v>49</v>
      </c>
      <c r="G7" s="82" t="s">
        <v>50</v>
      </c>
      <c r="H7" s="82" t="s">
        <v>51</v>
      </c>
      <c r="I7" s="82" t="s">
        <v>52</v>
      </c>
      <c r="J7" s="82" t="s">
        <v>53</v>
      </c>
      <c r="K7" s="83" t="s">
        <v>54</v>
      </c>
      <c r="L7" s="84">
        <v>10</v>
      </c>
      <c r="M7" s="84">
        <v>11</v>
      </c>
      <c r="N7" s="84">
        <v>12</v>
      </c>
      <c r="O7" s="84">
        <v>13</v>
      </c>
      <c r="P7" s="84">
        <v>14</v>
      </c>
      <c r="Q7" s="84">
        <v>15</v>
      </c>
      <c r="R7" s="85">
        <v>16</v>
      </c>
      <c r="S7" s="84">
        <v>17</v>
      </c>
      <c r="T7" s="84">
        <v>18</v>
      </c>
      <c r="U7" s="84">
        <v>19</v>
      </c>
      <c r="V7" s="84">
        <v>20</v>
      </c>
      <c r="W7" s="84">
        <v>21</v>
      </c>
      <c r="X7" s="84">
        <v>22</v>
      </c>
      <c r="Y7" s="85">
        <v>23</v>
      </c>
      <c r="Z7" s="84">
        <v>24</v>
      </c>
      <c r="AA7" s="84">
        <v>25</v>
      </c>
      <c r="AB7" s="84">
        <v>26</v>
      </c>
      <c r="AC7" s="84">
        <v>27</v>
      </c>
      <c r="AD7" s="84">
        <v>28</v>
      </c>
      <c r="AE7" s="84">
        <v>29</v>
      </c>
      <c r="AF7" s="84">
        <v>30</v>
      </c>
      <c r="AG7" s="85">
        <v>31</v>
      </c>
      <c r="AH7" s="84" t="s">
        <v>55</v>
      </c>
      <c r="AI7" s="80" t="s">
        <v>56</v>
      </c>
      <c r="AJ7" s="21"/>
    </row>
    <row r="8" spans="1:36">
      <c r="A8" s="129" t="s">
        <v>86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</row>
    <row r="9" spans="1:36">
      <c r="A9" s="15">
        <v>1</v>
      </c>
      <c r="B9" s="1" t="s">
        <v>85</v>
      </c>
      <c r="C9" s="22">
        <v>1</v>
      </c>
      <c r="D9" s="22">
        <v>1</v>
      </c>
      <c r="E9" s="22"/>
      <c r="F9" s="22">
        <v>1</v>
      </c>
      <c r="G9" s="22">
        <v>1</v>
      </c>
      <c r="H9" s="22">
        <v>1</v>
      </c>
      <c r="I9" s="22">
        <v>1</v>
      </c>
      <c r="J9" s="22">
        <v>1</v>
      </c>
      <c r="K9" s="22">
        <v>1</v>
      </c>
      <c r="L9" s="22"/>
      <c r="M9" s="22">
        <v>1</v>
      </c>
      <c r="N9" s="22">
        <v>1</v>
      </c>
      <c r="O9" s="22">
        <v>1</v>
      </c>
      <c r="P9" s="22">
        <v>1</v>
      </c>
      <c r="Q9" s="22">
        <v>1</v>
      </c>
      <c r="R9" s="22">
        <v>1</v>
      </c>
      <c r="S9" s="22"/>
      <c r="T9" s="22">
        <v>1</v>
      </c>
      <c r="U9" s="22">
        <v>1</v>
      </c>
      <c r="V9" s="22">
        <v>1</v>
      </c>
      <c r="W9" s="22">
        <v>1</v>
      </c>
      <c r="X9" s="22">
        <v>1</v>
      </c>
      <c r="Y9" s="22">
        <v>1</v>
      </c>
      <c r="Z9" s="22"/>
      <c r="AA9" s="22">
        <v>1</v>
      </c>
      <c r="AB9" s="22">
        <v>1</v>
      </c>
      <c r="AC9" s="22">
        <v>1</v>
      </c>
      <c r="AD9" s="22">
        <v>1</v>
      </c>
      <c r="AE9" s="22">
        <v>1</v>
      </c>
      <c r="AF9" s="22">
        <v>1</v>
      </c>
      <c r="AG9" s="22"/>
      <c r="AH9" s="22">
        <f>SUM(C9:AG9)</f>
        <v>26</v>
      </c>
      <c r="AI9" s="8"/>
    </row>
    <row r="10" spans="1:36">
      <c r="A10" s="15">
        <v>2</v>
      </c>
      <c r="B10" s="1" t="s">
        <v>88</v>
      </c>
      <c r="C10" s="22">
        <v>1</v>
      </c>
      <c r="D10" s="22">
        <v>1</v>
      </c>
      <c r="E10" s="22"/>
      <c r="F10" s="22">
        <v>1</v>
      </c>
      <c r="G10" s="22">
        <v>1</v>
      </c>
      <c r="H10" s="22">
        <v>1</v>
      </c>
      <c r="I10" s="22">
        <v>1</v>
      </c>
      <c r="J10" s="22">
        <v>1</v>
      </c>
      <c r="K10" s="22">
        <v>1</v>
      </c>
      <c r="L10" s="22"/>
      <c r="M10" s="22">
        <v>1</v>
      </c>
      <c r="N10" s="22">
        <v>1</v>
      </c>
      <c r="O10" s="22">
        <v>1</v>
      </c>
      <c r="P10" s="22">
        <v>1</v>
      </c>
      <c r="Q10" s="22">
        <v>1</v>
      </c>
      <c r="R10" s="22">
        <v>1</v>
      </c>
      <c r="S10" s="22"/>
      <c r="T10" s="22">
        <v>1</v>
      </c>
      <c r="U10" s="22">
        <v>1</v>
      </c>
      <c r="V10" s="22">
        <v>1</v>
      </c>
      <c r="W10" s="22">
        <v>1</v>
      </c>
      <c r="X10" s="22">
        <v>1</v>
      </c>
      <c r="Y10" s="22">
        <v>1</v>
      </c>
      <c r="Z10" s="22"/>
      <c r="AA10" s="22">
        <v>1</v>
      </c>
      <c r="AB10" s="22">
        <v>1</v>
      </c>
      <c r="AC10" s="22">
        <v>1</v>
      </c>
      <c r="AD10" s="22">
        <v>1</v>
      </c>
      <c r="AE10" s="22">
        <v>1</v>
      </c>
      <c r="AF10" s="22">
        <v>1</v>
      </c>
      <c r="AG10" s="22"/>
      <c r="AH10" s="22">
        <f>SUM(C10:AG10)</f>
        <v>26</v>
      </c>
      <c r="AI10" s="8"/>
    </row>
    <row r="11" spans="1:36">
      <c r="A11" s="129" t="s">
        <v>60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</row>
    <row r="12" spans="1:36">
      <c r="A12" s="15">
        <v>1</v>
      </c>
      <c r="B12" s="2" t="s">
        <v>17</v>
      </c>
      <c r="C12" s="22">
        <v>1</v>
      </c>
      <c r="D12" s="22">
        <v>1</v>
      </c>
      <c r="E12" s="22"/>
      <c r="F12" s="22">
        <v>1</v>
      </c>
      <c r="G12" s="22">
        <v>1</v>
      </c>
      <c r="H12" s="22">
        <v>1</v>
      </c>
      <c r="I12" s="22">
        <v>1</v>
      </c>
      <c r="J12" s="22">
        <v>1</v>
      </c>
      <c r="K12" s="22">
        <v>1</v>
      </c>
      <c r="L12" s="22"/>
      <c r="M12" s="22">
        <v>1</v>
      </c>
      <c r="N12" s="22">
        <v>1</v>
      </c>
      <c r="O12" s="22">
        <v>1</v>
      </c>
      <c r="P12" s="22">
        <v>1</v>
      </c>
      <c r="Q12" s="22">
        <v>1</v>
      </c>
      <c r="R12" s="22">
        <v>1</v>
      </c>
      <c r="S12" s="22"/>
      <c r="T12" s="22">
        <v>1</v>
      </c>
      <c r="U12" s="22"/>
      <c r="V12" s="22">
        <v>1</v>
      </c>
      <c r="W12" s="22">
        <v>1</v>
      </c>
      <c r="X12" s="22">
        <v>1</v>
      </c>
      <c r="Y12" s="22">
        <v>1</v>
      </c>
      <c r="Z12" s="22"/>
      <c r="AA12" s="22">
        <v>1</v>
      </c>
      <c r="AB12" s="22">
        <v>1</v>
      </c>
      <c r="AC12" s="22">
        <v>1</v>
      </c>
      <c r="AD12" s="22">
        <v>1</v>
      </c>
      <c r="AE12" s="22">
        <v>1</v>
      </c>
      <c r="AF12" s="22">
        <v>1</v>
      </c>
      <c r="AG12" s="22"/>
      <c r="AH12" s="22">
        <v>20</v>
      </c>
      <c r="AI12" s="8"/>
    </row>
    <row r="13" spans="1:36">
      <c r="A13" s="15">
        <v>2</v>
      </c>
      <c r="B13" s="1" t="s">
        <v>95</v>
      </c>
      <c r="C13" s="22">
        <v>1</v>
      </c>
      <c r="D13" s="22">
        <v>1</v>
      </c>
      <c r="E13" s="22"/>
      <c r="F13" s="22">
        <v>1</v>
      </c>
      <c r="G13" s="22">
        <v>1</v>
      </c>
      <c r="H13" s="22">
        <v>1</v>
      </c>
      <c r="I13" s="22">
        <v>1</v>
      </c>
      <c r="J13" s="22">
        <v>1</v>
      </c>
      <c r="K13" s="22"/>
      <c r="L13" s="22"/>
      <c r="M13" s="22">
        <v>1</v>
      </c>
      <c r="N13" s="22">
        <v>1</v>
      </c>
      <c r="O13" s="22">
        <v>1</v>
      </c>
      <c r="P13" s="22">
        <v>1</v>
      </c>
      <c r="Q13" s="22">
        <v>1</v>
      </c>
      <c r="R13" s="22">
        <v>1</v>
      </c>
      <c r="S13" s="22"/>
      <c r="T13" s="22">
        <v>1</v>
      </c>
      <c r="U13" s="22">
        <v>1</v>
      </c>
      <c r="V13" s="22">
        <v>1</v>
      </c>
      <c r="W13" s="22">
        <v>1</v>
      </c>
      <c r="X13" s="22">
        <v>1</v>
      </c>
      <c r="Y13" s="22">
        <v>1</v>
      </c>
      <c r="Z13" s="22"/>
      <c r="AA13" s="22">
        <v>1</v>
      </c>
      <c r="AB13" s="22">
        <v>1</v>
      </c>
      <c r="AC13" s="22">
        <v>1</v>
      </c>
      <c r="AD13" s="22">
        <v>1</v>
      </c>
      <c r="AE13" s="22">
        <v>1</v>
      </c>
      <c r="AF13" s="22">
        <v>1</v>
      </c>
      <c r="AG13" s="22"/>
      <c r="AH13" s="22">
        <v>20</v>
      </c>
      <c r="AI13" s="8"/>
    </row>
    <row r="14" spans="1:36">
      <c r="A14" s="129" t="s">
        <v>62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</row>
    <row r="15" spans="1:36">
      <c r="A15" s="15">
        <v>1</v>
      </c>
      <c r="B15" s="9" t="s">
        <v>91</v>
      </c>
      <c r="C15" s="22">
        <v>1</v>
      </c>
      <c r="D15" s="22">
        <v>1</v>
      </c>
      <c r="E15" s="22"/>
      <c r="F15" s="22">
        <v>1</v>
      </c>
      <c r="G15" s="22">
        <v>1</v>
      </c>
      <c r="H15" s="22">
        <v>1</v>
      </c>
      <c r="I15" s="22">
        <v>1</v>
      </c>
      <c r="J15" s="22">
        <v>1</v>
      </c>
      <c r="K15" s="22">
        <v>1</v>
      </c>
      <c r="L15" s="22"/>
      <c r="M15" s="22">
        <v>1</v>
      </c>
      <c r="N15" s="22">
        <v>1</v>
      </c>
      <c r="O15" s="22">
        <v>1</v>
      </c>
      <c r="P15" s="22">
        <v>1</v>
      </c>
      <c r="Q15" s="22">
        <v>1</v>
      </c>
      <c r="R15" s="22">
        <v>1</v>
      </c>
      <c r="S15" s="22"/>
      <c r="T15" s="22">
        <v>1</v>
      </c>
      <c r="U15" s="22"/>
      <c r="V15" s="22">
        <v>1</v>
      </c>
      <c r="W15" s="22">
        <v>1</v>
      </c>
      <c r="X15" s="22">
        <v>1</v>
      </c>
      <c r="Y15" s="22">
        <v>1</v>
      </c>
      <c r="Z15" s="22"/>
      <c r="AA15" s="22">
        <v>1</v>
      </c>
      <c r="AB15" s="22">
        <v>1</v>
      </c>
      <c r="AC15" s="22">
        <v>1</v>
      </c>
      <c r="AD15" s="22">
        <v>1</v>
      </c>
      <c r="AE15" s="22">
        <v>1</v>
      </c>
      <c r="AF15" s="22">
        <v>1</v>
      </c>
      <c r="AG15" s="22"/>
      <c r="AH15" s="22">
        <v>20</v>
      </c>
      <c r="AI15" s="8"/>
    </row>
    <row r="16" spans="1:36">
      <c r="A16" s="129" t="s">
        <v>63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</row>
    <row r="17" spans="1:35">
      <c r="A17" s="15">
        <v>1</v>
      </c>
      <c r="B17" s="11" t="s">
        <v>93</v>
      </c>
      <c r="C17" s="22">
        <v>1</v>
      </c>
      <c r="D17" s="22">
        <v>1</v>
      </c>
      <c r="E17" s="22"/>
      <c r="F17" s="22">
        <v>1</v>
      </c>
      <c r="G17" s="22">
        <v>1</v>
      </c>
      <c r="H17" s="22">
        <v>1</v>
      </c>
      <c r="I17" s="22">
        <v>1</v>
      </c>
      <c r="J17" s="22">
        <v>1</v>
      </c>
      <c r="K17" s="22">
        <v>1</v>
      </c>
      <c r="L17" s="22"/>
      <c r="M17" s="22">
        <v>1</v>
      </c>
      <c r="N17" s="22">
        <v>1</v>
      </c>
      <c r="O17" s="22">
        <v>1</v>
      </c>
      <c r="P17" s="22">
        <v>1</v>
      </c>
      <c r="Q17" s="22">
        <v>1</v>
      </c>
      <c r="R17" s="22">
        <v>1</v>
      </c>
      <c r="S17" s="22"/>
      <c r="T17" s="22">
        <v>1</v>
      </c>
      <c r="U17" s="22"/>
      <c r="V17" s="22">
        <v>1</v>
      </c>
      <c r="W17" s="22">
        <v>1</v>
      </c>
      <c r="X17" s="22">
        <v>1</v>
      </c>
      <c r="Y17" s="22">
        <v>1</v>
      </c>
      <c r="Z17" s="22"/>
      <c r="AA17" s="22">
        <v>1</v>
      </c>
      <c r="AB17" s="22">
        <v>1</v>
      </c>
      <c r="AC17" s="22">
        <v>1</v>
      </c>
      <c r="AD17" s="22">
        <v>1</v>
      </c>
      <c r="AE17" s="22">
        <v>1</v>
      </c>
      <c r="AF17" s="22">
        <v>1</v>
      </c>
      <c r="AG17" s="22"/>
      <c r="AH17" s="22">
        <f t="shared" ref="AH17:AH19" si="0">SUM(C17:AG17)</f>
        <v>25</v>
      </c>
      <c r="AI17" s="8"/>
    </row>
    <row r="18" spans="1:35">
      <c r="A18" s="15">
        <v>2</v>
      </c>
      <c r="B18" s="12" t="s">
        <v>69</v>
      </c>
      <c r="C18" s="22">
        <v>1</v>
      </c>
      <c r="D18" s="22">
        <v>1</v>
      </c>
      <c r="E18" s="22"/>
      <c r="F18" s="22">
        <v>1</v>
      </c>
      <c r="G18" s="22">
        <v>1</v>
      </c>
      <c r="H18" s="22">
        <v>1</v>
      </c>
      <c r="I18" s="22">
        <v>1</v>
      </c>
      <c r="J18" s="22">
        <v>1</v>
      </c>
      <c r="K18" s="22">
        <v>1</v>
      </c>
      <c r="L18" s="22"/>
      <c r="M18" s="22">
        <v>1</v>
      </c>
      <c r="N18" s="22">
        <v>1</v>
      </c>
      <c r="O18" s="22">
        <v>1</v>
      </c>
      <c r="P18" s="22">
        <v>1</v>
      </c>
      <c r="Q18" s="22">
        <v>1</v>
      </c>
      <c r="R18" s="22">
        <v>1</v>
      </c>
      <c r="S18" s="22"/>
      <c r="T18" s="22">
        <v>1</v>
      </c>
      <c r="U18" s="22">
        <v>1</v>
      </c>
      <c r="V18" s="22">
        <v>1</v>
      </c>
      <c r="W18" s="22">
        <v>1</v>
      </c>
      <c r="X18" s="22">
        <v>1</v>
      </c>
      <c r="Y18" s="22">
        <v>1</v>
      </c>
      <c r="Z18" s="22"/>
      <c r="AA18" s="22">
        <v>1</v>
      </c>
      <c r="AB18" s="22">
        <v>1</v>
      </c>
      <c r="AC18" s="22">
        <v>1</v>
      </c>
      <c r="AD18" s="22">
        <v>1</v>
      </c>
      <c r="AE18" s="22">
        <v>1</v>
      </c>
      <c r="AF18" s="22">
        <v>1</v>
      </c>
      <c r="AG18" s="22"/>
      <c r="AH18" s="22">
        <f t="shared" si="0"/>
        <v>26</v>
      </c>
      <c r="AI18" s="8"/>
    </row>
    <row r="19" spans="1:35">
      <c r="A19" s="15">
        <v>3</v>
      </c>
      <c r="B19" s="12" t="s">
        <v>70</v>
      </c>
      <c r="C19" s="22">
        <v>1</v>
      </c>
      <c r="D19" s="22">
        <v>1</v>
      </c>
      <c r="E19" s="22"/>
      <c r="F19" s="22">
        <v>1</v>
      </c>
      <c r="G19" s="22">
        <v>1</v>
      </c>
      <c r="H19" s="22">
        <v>1</v>
      </c>
      <c r="I19" s="22">
        <v>1</v>
      </c>
      <c r="J19" s="22">
        <v>1</v>
      </c>
      <c r="K19" s="22">
        <v>1</v>
      </c>
      <c r="L19" s="22"/>
      <c r="M19" s="22">
        <v>1</v>
      </c>
      <c r="N19" s="22">
        <v>1</v>
      </c>
      <c r="O19" s="22">
        <v>1</v>
      </c>
      <c r="P19" s="22">
        <v>1</v>
      </c>
      <c r="Q19" s="22">
        <v>1</v>
      </c>
      <c r="R19" s="22">
        <v>1</v>
      </c>
      <c r="S19" s="22"/>
      <c r="T19" s="22">
        <v>1</v>
      </c>
      <c r="U19" s="22">
        <v>1</v>
      </c>
      <c r="V19" s="22">
        <v>1</v>
      </c>
      <c r="W19" s="22">
        <v>1</v>
      </c>
      <c r="X19" s="22"/>
      <c r="Y19" s="22">
        <v>1</v>
      </c>
      <c r="Z19" s="22"/>
      <c r="AA19" s="22">
        <v>1</v>
      </c>
      <c r="AB19" s="22">
        <v>1</v>
      </c>
      <c r="AC19" s="22">
        <v>1</v>
      </c>
      <c r="AD19" s="22">
        <v>1</v>
      </c>
      <c r="AE19" s="22">
        <v>1</v>
      </c>
      <c r="AF19" s="22">
        <v>1</v>
      </c>
      <c r="AG19" s="22"/>
      <c r="AH19" s="22">
        <f t="shared" si="0"/>
        <v>25</v>
      </c>
      <c r="AI19" s="8"/>
    </row>
    <row r="20" spans="1:35">
      <c r="A20" s="129" t="s">
        <v>64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</row>
    <row r="21" spans="1:35">
      <c r="A21" s="15">
        <v>1</v>
      </c>
      <c r="B21" s="16" t="s">
        <v>96</v>
      </c>
      <c r="C21" s="22">
        <v>1</v>
      </c>
      <c r="D21" s="22">
        <v>1</v>
      </c>
      <c r="E21" s="22"/>
      <c r="F21" s="22">
        <v>1</v>
      </c>
      <c r="G21" s="22">
        <v>1</v>
      </c>
      <c r="H21" s="22">
        <v>1</v>
      </c>
      <c r="I21" s="22">
        <v>1</v>
      </c>
      <c r="J21" s="22">
        <v>1</v>
      </c>
      <c r="K21" s="22">
        <v>1</v>
      </c>
      <c r="L21" s="22"/>
      <c r="M21" s="22">
        <v>1</v>
      </c>
      <c r="N21" s="22">
        <v>1</v>
      </c>
      <c r="O21" s="22">
        <v>1</v>
      </c>
      <c r="P21" s="22">
        <v>1</v>
      </c>
      <c r="Q21" s="22">
        <v>1</v>
      </c>
      <c r="R21" s="22">
        <v>1</v>
      </c>
      <c r="S21" s="22"/>
      <c r="T21" s="22">
        <v>1</v>
      </c>
      <c r="U21" s="22"/>
      <c r="V21" s="22">
        <v>1</v>
      </c>
      <c r="W21" s="22">
        <v>1</v>
      </c>
      <c r="X21" s="22">
        <v>1</v>
      </c>
      <c r="Y21" s="22">
        <v>1</v>
      </c>
      <c r="Z21" s="22"/>
      <c r="AA21" s="22">
        <v>1</v>
      </c>
      <c r="AB21" s="22">
        <v>1</v>
      </c>
      <c r="AC21" s="22">
        <v>1</v>
      </c>
      <c r="AD21" s="22"/>
      <c r="AE21" s="22"/>
      <c r="AF21" s="22"/>
      <c r="AG21" s="22"/>
      <c r="AH21" s="22">
        <f t="shared" ref="AH21:AH22" si="1">SUM(C21:AG21)</f>
        <v>22</v>
      </c>
      <c r="AI21" s="8"/>
    </row>
    <row r="22" spans="1:35">
      <c r="A22" s="15">
        <v>2</v>
      </c>
      <c r="B22" s="16" t="s">
        <v>75</v>
      </c>
      <c r="C22" s="22">
        <v>1</v>
      </c>
      <c r="D22" s="22">
        <v>1</v>
      </c>
      <c r="E22" s="22"/>
      <c r="F22" s="22">
        <v>1</v>
      </c>
      <c r="G22" s="22">
        <v>1</v>
      </c>
      <c r="H22" s="22">
        <v>1</v>
      </c>
      <c r="I22" s="22">
        <v>1</v>
      </c>
      <c r="J22" s="22">
        <v>1</v>
      </c>
      <c r="K22" s="22"/>
      <c r="L22" s="22"/>
      <c r="M22" s="22">
        <v>1</v>
      </c>
      <c r="N22" s="22">
        <v>1</v>
      </c>
      <c r="O22" s="22">
        <v>1</v>
      </c>
      <c r="P22" s="22">
        <v>1</v>
      </c>
      <c r="Q22" s="22">
        <v>1</v>
      </c>
      <c r="R22" s="22">
        <v>1</v>
      </c>
      <c r="S22" s="22"/>
      <c r="T22" s="22">
        <v>1</v>
      </c>
      <c r="U22" s="22">
        <v>1</v>
      </c>
      <c r="V22" s="22">
        <v>1</v>
      </c>
      <c r="W22" s="22">
        <v>1</v>
      </c>
      <c r="X22" s="22">
        <v>1</v>
      </c>
      <c r="Y22" s="22">
        <v>1</v>
      </c>
      <c r="Z22" s="22"/>
      <c r="AA22" s="22">
        <v>1</v>
      </c>
      <c r="AB22" s="22">
        <v>1</v>
      </c>
      <c r="AC22" s="22">
        <v>1</v>
      </c>
      <c r="AD22" s="22"/>
      <c r="AE22" s="22"/>
      <c r="AF22" s="22"/>
      <c r="AG22" s="22"/>
      <c r="AH22" s="22">
        <f t="shared" si="1"/>
        <v>22</v>
      </c>
      <c r="AI22" s="8"/>
    </row>
    <row r="23" spans="1:35">
      <c r="A23" s="129" t="s">
        <v>65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</row>
    <row r="24" spans="1:35">
      <c r="A24" s="15">
        <v>1</v>
      </c>
      <c r="B24" s="12" t="s">
        <v>90</v>
      </c>
      <c r="C24" s="22">
        <v>1</v>
      </c>
      <c r="D24" s="22">
        <v>1</v>
      </c>
      <c r="E24" s="22"/>
      <c r="F24" s="22">
        <v>1</v>
      </c>
      <c r="G24" s="22">
        <v>1</v>
      </c>
      <c r="H24" s="22">
        <v>1</v>
      </c>
      <c r="I24" s="22">
        <v>1</v>
      </c>
      <c r="J24" s="22">
        <v>1</v>
      </c>
      <c r="K24" s="22">
        <v>1</v>
      </c>
      <c r="L24" s="22"/>
      <c r="M24" s="22">
        <v>1</v>
      </c>
      <c r="N24" s="22">
        <v>1</v>
      </c>
      <c r="O24" s="22">
        <v>1</v>
      </c>
      <c r="P24" s="22">
        <v>1</v>
      </c>
      <c r="Q24" s="22">
        <v>1</v>
      </c>
      <c r="R24" s="22">
        <v>1</v>
      </c>
      <c r="S24" s="22"/>
      <c r="T24" s="22">
        <v>1</v>
      </c>
      <c r="U24" s="22"/>
      <c r="V24" s="22">
        <v>1</v>
      </c>
      <c r="W24" s="22">
        <v>1</v>
      </c>
      <c r="X24" s="22">
        <v>1</v>
      </c>
      <c r="Y24" s="22">
        <v>1</v>
      </c>
      <c r="Z24" s="22"/>
      <c r="AA24" s="22">
        <v>1</v>
      </c>
      <c r="AB24" s="22">
        <v>1</v>
      </c>
      <c r="AC24" s="22">
        <v>1</v>
      </c>
      <c r="AD24" s="22">
        <v>1</v>
      </c>
      <c r="AE24" s="22"/>
      <c r="AF24" s="22"/>
      <c r="AG24" s="22"/>
      <c r="AH24" s="22">
        <f t="shared" ref="AH24:AH25" si="2">SUM(C24:AG24)</f>
        <v>23</v>
      </c>
      <c r="AI24" s="8"/>
    </row>
    <row r="25" spans="1:35">
      <c r="A25" s="15">
        <v>3</v>
      </c>
      <c r="B25" s="12" t="s">
        <v>78</v>
      </c>
      <c r="C25" s="22">
        <v>1</v>
      </c>
      <c r="D25" s="22"/>
      <c r="E25" s="22"/>
      <c r="F25" s="22">
        <v>1</v>
      </c>
      <c r="G25" s="22">
        <v>1</v>
      </c>
      <c r="H25" s="22"/>
      <c r="I25" s="22">
        <v>1</v>
      </c>
      <c r="J25" s="22">
        <v>1</v>
      </c>
      <c r="K25" s="22">
        <v>1</v>
      </c>
      <c r="L25" s="22"/>
      <c r="M25" s="22">
        <v>1</v>
      </c>
      <c r="N25" s="22"/>
      <c r="O25" s="22">
        <v>1</v>
      </c>
      <c r="P25" s="22">
        <v>1</v>
      </c>
      <c r="Q25" s="22">
        <v>1</v>
      </c>
      <c r="R25" s="22">
        <v>1</v>
      </c>
      <c r="S25" s="22"/>
      <c r="T25" s="22">
        <v>1</v>
      </c>
      <c r="U25" s="22">
        <v>1</v>
      </c>
      <c r="V25" s="22">
        <v>1</v>
      </c>
      <c r="W25" s="22">
        <v>1</v>
      </c>
      <c r="X25" s="22">
        <v>1</v>
      </c>
      <c r="Y25" s="22">
        <v>1</v>
      </c>
      <c r="Z25" s="22"/>
      <c r="AA25" s="22">
        <v>1</v>
      </c>
      <c r="AB25" s="22">
        <v>1</v>
      </c>
      <c r="AC25" s="22">
        <v>1</v>
      </c>
      <c r="AD25" s="22">
        <v>1</v>
      </c>
      <c r="AE25" s="22">
        <v>1</v>
      </c>
      <c r="AF25" s="22">
        <v>1</v>
      </c>
      <c r="AG25" s="22"/>
      <c r="AH25" s="22">
        <f t="shared" si="2"/>
        <v>23</v>
      </c>
      <c r="AI25" s="8"/>
    </row>
    <row r="26" spans="1:35">
      <c r="A26" s="129" t="s">
        <v>66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</row>
    <row r="27" spans="1:35">
      <c r="A27" s="15">
        <v>1</v>
      </c>
      <c r="B27" s="17" t="s">
        <v>81</v>
      </c>
      <c r="C27" s="22">
        <v>1</v>
      </c>
      <c r="D27" s="22">
        <v>1</v>
      </c>
      <c r="E27" s="22"/>
      <c r="F27" s="22">
        <v>1</v>
      </c>
      <c r="G27" s="22">
        <v>1</v>
      </c>
      <c r="H27" s="22">
        <v>1</v>
      </c>
      <c r="I27" s="22">
        <v>1</v>
      </c>
      <c r="J27" s="22">
        <v>1</v>
      </c>
      <c r="K27" s="22">
        <v>1</v>
      </c>
      <c r="L27" s="22"/>
      <c r="M27" s="22">
        <v>1</v>
      </c>
      <c r="N27" s="22">
        <v>1</v>
      </c>
      <c r="O27" s="22">
        <v>1</v>
      </c>
      <c r="P27" s="22">
        <v>1</v>
      </c>
      <c r="Q27" s="22">
        <v>1</v>
      </c>
      <c r="R27" s="22">
        <v>1</v>
      </c>
      <c r="S27" s="22"/>
      <c r="T27" s="22">
        <v>1</v>
      </c>
      <c r="U27" s="22"/>
      <c r="V27" s="22">
        <v>1</v>
      </c>
      <c r="W27" s="22">
        <v>1</v>
      </c>
      <c r="X27" s="22">
        <v>1</v>
      </c>
      <c r="Y27" s="22">
        <v>1</v>
      </c>
      <c r="Z27" s="22"/>
      <c r="AA27" s="22">
        <v>1</v>
      </c>
      <c r="AB27" s="22">
        <v>1</v>
      </c>
      <c r="AC27" s="22">
        <v>1</v>
      </c>
      <c r="AD27" s="22">
        <v>1</v>
      </c>
      <c r="AE27" s="22">
        <v>1</v>
      </c>
      <c r="AF27" s="22">
        <v>1</v>
      </c>
      <c r="AG27" s="22"/>
      <c r="AH27" s="22">
        <f>SUM(C27:AG27)</f>
        <v>25</v>
      </c>
      <c r="AI27" s="8"/>
    </row>
    <row r="28" spans="1:35">
      <c r="A28" s="15">
        <v>2</v>
      </c>
      <c r="B28" s="17" t="s">
        <v>92</v>
      </c>
      <c r="C28" s="22">
        <v>1</v>
      </c>
      <c r="D28" s="22">
        <v>1</v>
      </c>
      <c r="E28" s="22"/>
      <c r="F28" s="22">
        <v>1</v>
      </c>
      <c r="G28" s="22">
        <v>1</v>
      </c>
      <c r="H28" s="22">
        <v>1</v>
      </c>
      <c r="I28" s="22">
        <v>1</v>
      </c>
      <c r="J28" s="22">
        <v>1</v>
      </c>
      <c r="K28" s="22">
        <v>1</v>
      </c>
      <c r="L28" s="22"/>
      <c r="M28" s="22">
        <v>1</v>
      </c>
      <c r="N28" s="22">
        <v>1</v>
      </c>
      <c r="O28" s="22">
        <v>1</v>
      </c>
      <c r="P28" s="22">
        <v>1</v>
      </c>
      <c r="Q28" s="22">
        <v>1</v>
      </c>
      <c r="R28" s="22">
        <v>1</v>
      </c>
      <c r="S28" s="22"/>
      <c r="T28" s="22">
        <v>1</v>
      </c>
      <c r="U28" s="22">
        <v>1</v>
      </c>
      <c r="V28" s="22">
        <v>1</v>
      </c>
      <c r="W28" s="22">
        <v>1</v>
      </c>
      <c r="X28" s="22">
        <v>1</v>
      </c>
      <c r="Y28" s="22">
        <v>1</v>
      </c>
      <c r="Z28" s="22"/>
      <c r="AA28" s="22">
        <v>1</v>
      </c>
      <c r="AB28" s="22">
        <v>1</v>
      </c>
      <c r="AC28" s="22">
        <v>1</v>
      </c>
      <c r="AD28" s="22">
        <v>1</v>
      </c>
      <c r="AE28" s="22">
        <v>1</v>
      </c>
      <c r="AF28" s="22"/>
      <c r="AG28" s="22"/>
      <c r="AH28" s="22">
        <f>SUM(C28:AG28)</f>
        <v>25</v>
      </c>
      <c r="AI28" s="8"/>
    </row>
    <row r="29" spans="1:35">
      <c r="A29" s="23"/>
      <c r="B29" s="1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5"/>
    </row>
    <row r="30" spans="1:35" s="26" customFormat="1">
      <c r="B30" s="26" t="s">
        <v>57</v>
      </c>
      <c r="C30" s="27"/>
      <c r="D30" s="27"/>
      <c r="E30" s="27"/>
      <c r="F30" s="28"/>
      <c r="G30" s="27"/>
      <c r="H30" s="130" t="s">
        <v>21</v>
      </c>
      <c r="I30" s="130"/>
      <c r="J30" s="130"/>
      <c r="K30" s="130"/>
      <c r="L30" s="130"/>
      <c r="M30" s="130"/>
      <c r="N30" s="130"/>
      <c r="O30" s="27"/>
      <c r="P30" s="27"/>
      <c r="Q30" s="27"/>
      <c r="R30" s="27"/>
      <c r="S30" s="27"/>
      <c r="T30" s="28"/>
      <c r="U30" s="27"/>
      <c r="V30" s="27"/>
      <c r="W30" s="27"/>
      <c r="X30" s="27"/>
      <c r="Y30" s="130" t="s">
        <v>22</v>
      </c>
      <c r="Z30" s="130"/>
      <c r="AA30" s="130"/>
      <c r="AB30" s="130"/>
      <c r="AC30" s="130"/>
      <c r="AD30" s="130"/>
      <c r="AE30" s="130"/>
      <c r="AF30" s="130"/>
      <c r="AG30" s="27"/>
      <c r="AH30" s="29"/>
    </row>
    <row r="31" spans="1:35" s="30" customFormat="1" ht="16.2">
      <c r="B31" s="31" t="s">
        <v>58</v>
      </c>
      <c r="C31" s="32"/>
      <c r="D31" s="32"/>
      <c r="E31" s="32"/>
      <c r="F31" s="33"/>
      <c r="G31" s="32"/>
      <c r="H31" s="127" t="s">
        <v>58</v>
      </c>
      <c r="I31" s="127"/>
      <c r="J31" s="127"/>
      <c r="K31" s="127"/>
      <c r="L31" s="127"/>
      <c r="M31" s="127"/>
      <c r="N31" s="127"/>
      <c r="O31" s="32"/>
      <c r="P31" s="32"/>
      <c r="Q31" s="32"/>
      <c r="R31" s="32"/>
      <c r="S31" s="32"/>
      <c r="T31" s="33"/>
      <c r="U31" s="32"/>
      <c r="V31" s="32"/>
      <c r="W31" s="32"/>
      <c r="X31" s="32"/>
      <c r="Y31" s="128" t="s">
        <v>59</v>
      </c>
      <c r="Z31" s="128"/>
      <c r="AA31" s="128"/>
      <c r="AB31" s="128"/>
      <c r="AC31" s="128"/>
      <c r="AD31" s="128"/>
      <c r="AE31" s="128"/>
      <c r="AF31" s="128"/>
      <c r="AG31" s="32"/>
      <c r="AH31" s="34"/>
      <c r="AI31" s="35"/>
    </row>
  </sheetData>
  <mergeCells count="17">
    <mergeCell ref="H31:N31"/>
    <mergeCell ref="Y31:AF31"/>
    <mergeCell ref="A20:AI20"/>
    <mergeCell ref="A23:AI23"/>
    <mergeCell ref="A26:AI26"/>
    <mergeCell ref="H30:N30"/>
    <mergeCell ref="Y30:AF30"/>
    <mergeCell ref="A8:AI8"/>
    <mergeCell ref="A11:AI11"/>
    <mergeCell ref="A14:AI14"/>
    <mergeCell ref="A16:AI16"/>
    <mergeCell ref="A6:AI6"/>
    <mergeCell ref="A2:AI2"/>
    <mergeCell ref="A4:AI4"/>
    <mergeCell ref="A5:AI5"/>
    <mergeCell ref="A1:AI1"/>
    <mergeCell ref="A3:AI3"/>
  </mergeCells>
  <pageMargins left="0.7" right="0.7" top="0.75" bottom="0.75" header="0.3" footer="0.3"/>
  <pageSetup paperSize="9" scale="88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59999389629810485"/>
  </sheetPr>
  <dimension ref="A1:AI77"/>
  <sheetViews>
    <sheetView topLeftCell="K34" zoomScaleNormal="100" workbookViewId="0">
      <selection activeCell="Q47" sqref="Q47"/>
    </sheetView>
  </sheetViews>
  <sheetFormatPr defaultRowHeight="15.6"/>
  <cols>
    <col min="1" max="1" width="4" style="41" customWidth="1"/>
    <col min="2" max="2" width="24.77734375" style="3" customWidth="1"/>
    <col min="3" max="3" width="14.44140625" style="41" customWidth="1"/>
    <col min="4" max="4" width="10.6640625" style="41" customWidth="1"/>
    <col min="5" max="5" width="15.21875" style="77" customWidth="1"/>
    <col min="6" max="6" width="8" style="41" customWidth="1"/>
    <col min="7" max="7" width="15.109375" style="77" customWidth="1"/>
    <col min="8" max="8" width="13.21875" style="77" customWidth="1"/>
    <col min="9" max="9" width="12.88671875" style="77" customWidth="1"/>
    <col min="10" max="10" width="14.33203125" style="78" customWidth="1"/>
    <col min="11" max="11" width="14.5546875" style="77" customWidth="1"/>
    <col min="12" max="14" width="12.88671875" style="77" customWidth="1"/>
    <col min="15" max="15" width="12.88671875" style="78" customWidth="1"/>
    <col min="16" max="18" width="12.88671875" style="77" customWidth="1"/>
    <col min="19" max="19" width="15.44140625" style="77" customWidth="1"/>
    <col min="20" max="20" width="14.33203125" style="77" customWidth="1"/>
    <col min="21" max="21" width="12" style="77" customWidth="1"/>
    <col min="22" max="22" width="17.33203125" style="78" customWidth="1"/>
    <col min="23" max="23" width="12.88671875" style="78" customWidth="1"/>
    <col min="24" max="24" width="14.5546875" style="3" customWidth="1"/>
    <col min="25" max="25" width="12.21875" style="3" customWidth="1"/>
    <col min="26" max="26" width="10.21875" style="3" customWidth="1"/>
    <col min="27" max="27" width="8" style="3" customWidth="1"/>
    <col min="28" max="28" width="13.5546875" style="3" customWidth="1"/>
    <col min="29" max="259" width="8.88671875" style="3"/>
    <col min="260" max="260" width="2.109375" style="3" customWidth="1"/>
    <col min="261" max="261" width="11.6640625" style="3" customWidth="1"/>
    <col min="262" max="262" width="3.88671875" style="3" customWidth="1"/>
    <col min="263" max="263" width="8.88671875" style="3" customWidth="1"/>
    <col min="264" max="264" width="3.6640625" style="3" customWidth="1"/>
    <col min="265" max="265" width="8.88671875" style="3" customWidth="1"/>
    <col min="266" max="266" width="8.109375" style="3" customWidth="1"/>
    <col min="267" max="267" width="7.44140625" style="3" customWidth="1"/>
    <col min="268" max="268" width="9" style="3" customWidth="1"/>
    <col min="269" max="269" width="8" style="3" customWidth="1"/>
    <col min="270" max="270" width="8.109375" style="3" customWidth="1"/>
    <col min="271" max="271" width="7.5546875" style="3" customWidth="1"/>
    <col min="272" max="272" width="6.6640625" style="3" customWidth="1"/>
    <col min="273" max="273" width="8" style="3" customWidth="1"/>
    <col min="274" max="274" width="8.33203125" style="3" customWidth="1"/>
    <col min="275" max="275" width="7.109375" style="3" customWidth="1"/>
    <col min="276" max="276" width="6.6640625" style="3" customWidth="1"/>
    <col min="277" max="277" width="7.6640625" style="3" customWidth="1"/>
    <col min="278" max="278" width="7.109375" style="3" customWidth="1"/>
    <col min="279" max="279" width="8.33203125" style="3" customWidth="1"/>
    <col min="280" max="280" width="2.33203125" style="3" customWidth="1"/>
    <col min="281" max="281" width="15.6640625" style="3" customWidth="1"/>
    <col min="282" max="282" width="13.6640625" style="3" customWidth="1"/>
    <col min="283" max="283" width="10" style="3" bestFit="1" customWidth="1"/>
    <col min="284" max="515" width="8.88671875" style="3"/>
    <col min="516" max="516" width="2.109375" style="3" customWidth="1"/>
    <col min="517" max="517" width="11.6640625" style="3" customWidth="1"/>
    <col min="518" max="518" width="3.88671875" style="3" customWidth="1"/>
    <col min="519" max="519" width="8.88671875" style="3" customWidth="1"/>
    <col min="520" max="520" width="3.6640625" style="3" customWidth="1"/>
    <col min="521" max="521" width="8.88671875" style="3" customWidth="1"/>
    <col min="522" max="522" width="8.109375" style="3" customWidth="1"/>
    <col min="523" max="523" width="7.44140625" style="3" customWidth="1"/>
    <col min="524" max="524" width="9" style="3" customWidth="1"/>
    <col min="525" max="525" width="8" style="3" customWidth="1"/>
    <col min="526" max="526" width="8.109375" style="3" customWidth="1"/>
    <col min="527" max="527" width="7.5546875" style="3" customWidth="1"/>
    <col min="528" max="528" width="6.6640625" style="3" customWidth="1"/>
    <col min="529" max="529" width="8" style="3" customWidth="1"/>
    <col min="530" max="530" width="8.33203125" style="3" customWidth="1"/>
    <col min="531" max="531" width="7.109375" style="3" customWidth="1"/>
    <col min="532" max="532" width="6.6640625" style="3" customWidth="1"/>
    <col min="533" max="533" width="7.6640625" style="3" customWidth="1"/>
    <col min="534" max="534" width="7.109375" style="3" customWidth="1"/>
    <col min="535" max="535" width="8.33203125" style="3" customWidth="1"/>
    <col min="536" max="536" width="2.33203125" style="3" customWidth="1"/>
    <col min="537" max="537" width="15.6640625" style="3" customWidth="1"/>
    <col min="538" max="538" width="13.6640625" style="3" customWidth="1"/>
    <col min="539" max="539" width="10" style="3" bestFit="1" customWidth="1"/>
    <col min="540" max="771" width="8.88671875" style="3"/>
    <col min="772" max="772" width="2.109375" style="3" customWidth="1"/>
    <col min="773" max="773" width="11.6640625" style="3" customWidth="1"/>
    <col min="774" max="774" width="3.88671875" style="3" customWidth="1"/>
    <col min="775" max="775" width="8.88671875" style="3" customWidth="1"/>
    <col min="776" max="776" width="3.6640625" style="3" customWidth="1"/>
    <col min="777" max="777" width="8.88671875" style="3" customWidth="1"/>
    <col min="778" max="778" width="8.109375" style="3" customWidth="1"/>
    <col min="779" max="779" width="7.44140625" style="3" customWidth="1"/>
    <col min="780" max="780" width="9" style="3" customWidth="1"/>
    <col min="781" max="781" width="8" style="3" customWidth="1"/>
    <col min="782" max="782" width="8.109375" style="3" customWidth="1"/>
    <col min="783" max="783" width="7.5546875" style="3" customWidth="1"/>
    <col min="784" max="784" width="6.6640625" style="3" customWidth="1"/>
    <col min="785" max="785" width="8" style="3" customWidth="1"/>
    <col min="786" max="786" width="8.33203125" style="3" customWidth="1"/>
    <col min="787" max="787" width="7.109375" style="3" customWidth="1"/>
    <col min="788" max="788" width="6.6640625" style="3" customWidth="1"/>
    <col min="789" max="789" width="7.6640625" style="3" customWidth="1"/>
    <col min="790" max="790" width="7.109375" style="3" customWidth="1"/>
    <col min="791" max="791" width="8.33203125" style="3" customWidth="1"/>
    <col min="792" max="792" width="2.33203125" style="3" customWidth="1"/>
    <col min="793" max="793" width="15.6640625" style="3" customWidth="1"/>
    <col min="794" max="794" width="13.6640625" style="3" customWidth="1"/>
    <col min="795" max="795" width="10" style="3" bestFit="1" customWidth="1"/>
    <col min="796" max="1027" width="8.88671875" style="3"/>
    <col min="1028" max="1028" width="2.109375" style="3" customWidth="1"/>
    <col min="1029" max="1029" width="11.6640625" style="3" customWidth="1"/>
    <col min="1030" max="1030" width="3.88671875" style="3" customWidth="1"/>
    <col min="1031" max="1031" width="8.88671875" style="3" customWidth="1"/>
    <col min="1032" max="1032" width="3.6640625" style="3" customWidth="1"/>
    <col min="1033" max="1033" width="8.88671875" style="3" customWidth="1"/>
    <col min="1034" max="1034" width="8.109375" style="3" customWidth="1"/>
    <col min="1035" max="1035" width="7.44140625" style="3" customWidth="1"/>
    <col min="1036" max="1036" width="9" style="3" customWidth="1"/>
    <col min="1037" max="1037" width="8" style="3" customWidth="1"/>
    <col min="1038" max="1038" width="8.109375" style="3" customWidth="1"/>
    <col min="1039" max="1039" width="7.5546875" style="3" customWidth="1"/>
    <col min="1040" max="1040" width="6.6640625" style="3" customWidth="1"/>
    <col min="1041" max="1041" width="8" style="3" customWidth="1"/>
    <col min="1042" max="1042" width="8.33203125" style="3" customWidth="1"/>
    <col min="1043" max="1043" width="7.109375" style="3" customWidth="1"/>
    <col min="1044" max="1044" width="6.6640625" style="3" customWidth="1"/>
    <col min="1045" max="1045" width="7.6640625" style="3" customWidth="1"/>
    <col min="1046" max="1046" width="7.109375" style="3" customWidth="1"/>
    <col min="1047" max="1047" width="8.33203125" style="3" customWidth="1"/>
    <col min="1048" max="1048" width="2.33203125" style="3" customWidth="1"/>
    <col min="1049" max="1049" width="15.6640625" style="3" customWidth="1"/>
    <col min="1050" max="1050" width="13.6640625" style="3" customWidth="1"/>
    <col min="1051" max="1051" width="10" style="3" bestFit="1" customWidth="1"/>
    <col min="1052" max="1283" width="8.88671875" style="3"/>
    <col min="1284" max="1284" width="2.109375" style="3" customWidth="1"/>
    <col min="1285" max="1285" width="11.6640625" style="3" customWidth="1"/>
    <col min="1286" max="1286" width="3.88671875" style="3" customWidth="1"/>
    <col min="1287" max="1287" width="8.88671875" style="3" customWidth="1"/>
    <col min="1288" max="1288" width="3.6640625" style="3" customWidth="1"/>
    <col min="1289" max="1289" width="8.88671875" style="3" customWidth="1"/>
    <col min="1290" max="1290" width="8.109375" style="3" customWidth="1"/>
    <col min="1291" max="1291" width="7.44140625" style="3" customWidth="1"/>
    <col min="1292" max="1292" width="9" style="3" customWidth="1"/>
    <col min="1293" max="1293" width="8" style="3" customWidth="1"/>
    <col min="1294" max="1294" width="8.109375" style="3" customWidth="1"/>
    <col min="1295" max="1295" width="7.5546875" style="3" customWidth="1"/>
    <col min="1296" max="1296" width="6.6640625" style="3" customWidth="1"/>
    <col min="1297" max="1297" width="8" style="3" customWidth="1"/>
    <col min="1298" max="1298" width="8.33203125" style="3" customWidth="1"/>
    <col min="1299" max="1299" width="7.109375" style="3" customWidth="1"/>
    <col min="1300" max="1300" width="6.6640625" style="3" customWidth="1"/>
    <col min="1301" max="1301" width="7.6640625" style="3" customWidth="1"/>
    <col min="1302" max="1302" width="7.109375" style="3" customWidth="1"/>
    <col min="1303" max="1303" width="8.33203125" style="3" customWidth="1"/>
    <col min="1304" max="1304" width="2.33203125" style="3" customWidth="1"/>
    <col min="1305" max="1305" width="15.6640625" style="3" customWidth="1"/>
    <col min="1306" max="1306" width="13.6640625" style="3" customWidth="1"/>
    <col min="1307" max="1307" width="10" style="3" bestFit="1" customWidth="1"/>
    <col min="1308" max="1539" width="8.88671875" style="3"/>
    <col min="1540" max="1540" width="2.109375" style="3" customWidth="1"/>
    <col min="1541" max="1541" width="11.6640625" style="3" customWidth="1"/>
    <col min="1542" max="1542" width="3.88671875" style="3" customWidth="1"/>
    <col min="1543" max="1543" width="8.88671875" style="3" customWidth="1"/>
    <col min="1544" max="1544" width="3.6640625" style="3" customWidth="1"/>
    <col min="1545" max="1545" width="8.88671875" style="3" customWidth="1"/>
    <col min="1546" max="1546" width="8.109375" style="3" customWidth="1"/>
    <col min="1547" max="1547" width="7.44140625" style="3" customWidth="1"/>
    <col min="1548" max="1548" width="9" style="3" customWidth="1"/>
    <col min="1549" max="1549" width="8" style="3" customWidth="1"/>
    <col min="1550" max="1550" width="8.109375" style="3" customWidth="1"/>
    <col min="1551" max="1551" width="7.5546875" style="3" customWidth="1"/>
    <col min="1552" max="1552" width="6.6640625" style="3" customWidth="1"/>
    <col min="1553" max="1553" width="8" style="3" customWidth="1"/>
    <col min="1554" max="1554" width="8.33203125" style="3" customWidth="1"/>
    <col min="1555" max="1555" width="7.109375" style="3" customWidth="1"/>
    <col min="1556" max="1556" width="6.6640625" style="3" customWidth="1"/>
    <col min="1557" max="1557" width="7.6640625" style="3" customWidth="1"/>
    <col min="1558" max="1558" width="7.109375" style="3" customWidth="1"/>
    <col min="1559" max="1559" width="8.33203125" style="3" customWidth="1"/>
    <col min="1560" max="1560" width="2.33203125" style="3" customWidth="1"/>
    <col min="1561" max="1561" width="15.6640625" style="3" customWidth="1"/>
    <col min="1562" max="1562" width="13.6640625" style="3" customWidth="1"/>
    <col min="1563" max="1563" width="10" style="3" bestFit="1" customWidth="1"/>
    <col min="1564" max="1795" width="8.88671875" style="3"/>
    <col min="1796" max="1796" width="2.109375" style="3" customWidth="1"/>
    <col min="1797" max="1797" width="11.6640625" style="3" customWidth="1"/>
    <col min="1798" max="1798" width="3.88671875" style="3" customWidth="1"/>
    <col min="1799" max="1799" width="8.88671875" style="3" customWidth="1"/>
    <col min="1800" max="1800" width="3.6640625" style="3" customWidth="1"/>
    <col min="1801" max="1801" width="8.88671875" style="3" customWidth="1"/>
    <col min="1802" max="1802" width="8.109375" style="3" customWidth="1"/>
    <col min="1803" max="1803" width="7.44140625" style="3" customWidth="1"/>
    <col min="1804" max="1804" width="9" style="3" customWidth="1"/>
    <col min="1805" max="1805" width="8" style="3" customWidth="1"/>
    <col min="1806" max="1806" width="8.109375" style="3" customWidth="1"/>
    <col min="1807" max="1807" width="7.5546875" style="3" customWidth="1"/>
    <col min="1808" max="1808" width="6.6640625" style="3" customWidth="1"/>
    <col min="1809" max="1809" width="8" style="3" customWidth="1"/>
    <col min="1810" max="1810" width="8.33203125" style="3" customWidth="1"/>
    <col min="1811" max="1811" width="7.109375" style="3" customWidth="1"/>
    <col min="1812" max="1812" width="6.6640625" style="3" customWidth="1"/>
    <col min="1813" max="1813" width="7.6640625" style="3" customWidth="1"/>
    <col min="1814" max="1814" width="7.109375" style="3" customWidth="1"/>
    <col min="1815" max="1815" width="8.33203125" style="3" customWidth="1"/>
    <col min="1816" max="1816" width="2.33203125" style="3" customWidth="1"/>
    <col min="1817" max="1817" width="15.6640625" style="3" customWidth="1"/>
    <col min="1818" max="1818" width="13.6640625" style="3" customWidth="1"/>
    <col min="1819" max="1819" width="10" style="3" bestFit="1" customWidth="1"/>
    <col min="1820" max="2051" width="8.88671875" style="3"/>
    <col min="2052" max="2052" width="2.109375" style="3" customWidth="1"/>
    <col min="2053" max="2053" width="11.6640625" style="3" customWidth="1"/>
    <col min="2054" max="2054" width="3.88671875" style="3" customWidth="1"/>
    <col min="2055" max="2055" width="8.88671875" style="3" customWidth="1"/>
    <col min="2056" max="2056" width="3.6640625" style="3" customWidth="1"/>
    <col min="2057" max="2057" width="8.88671875" style="3" customWidth="1"/>
    <col min="2058" max="2058" width="8.109375" style="3" customWidth="1"/>
    <col min="2059" max="2059" width="7.44140625" style="3" customWidth="1"/>
    <col min="2060" max="2060" width="9" style="3" customWidth="1"/>
    <col min="2061" max="2061" width="8" style="3" customWidth="1"/>
    <col min="2062" max="2062" width="8.109375" style="3" customWidth="1"/>
    <col min="2063" max="2063" width="7.5546875" style="3" customWidth="1"/>
    <col min="2064" max="2064" width="6.6640625" style="3" customWidth="1"/>
    <col min="2065" max="2065" width="8" style="3" customWidth="1"/>
    <col min="2066" max="2066" width="8.33203125" style="3" customWidth="1"/>
    <col min="2067" max="2067" width="7.109375" style="3" customWidth="1"/>
    <col min="2068" max="2068" width="6.6640625" style="3" customWidth="1"/>
    <col min="2069" max="2069" width="7.6640625" style="3" customWidth="1"/>
    <col min="2070" max="2070" width="7.109375" style="3" customWidth="1"/>
    <col min="2071" max="2071" width="8.33203125" style="3" customWidth="1"/>
    <col min="2072" max="2072" width="2.33203125" style="3" customWidth="1"/>
    <col min="2073" max="2073" width="15.6640625" style="3" customWidth="1"/>
    <col min="2074" max="2074" width="13.6640625" style="3" customWidth="1"/>
    <col min="2075" max="2075" width="10" style="3" bestFit="1" customWidth="1"/>
    <col min="2076" max="2307" width="8.88671875" style="3"/>
    <col min="2308" max="2308" width="2.109375" style="3" customWidth="1"/>
    <col min="2309" max="2309" width="11.6640625" style="3" customWidth="1"/>
    <col min="2310" max="2310" width="3.88671875" style="3" customWidth="1"/>
    <col min="2311" max="2311" width="8.88671875" style="3" customWidth="1"/>
    <col min="2312" max="2312" width="3.6640625" style="3" customWidth="1"/>
    <col min="2313" max="2313" width="8.88671875" style="3" customWidth="1"/>
    <col min="2314" max="2314" width="8.109375" style="3" customWidth="1"/>
    <col min="2315" max="2315" width="7.44140625" style="3" customWidth="1"/>
    <col min="2316" max="2316" width="9" style="3" customWidth="1"/>
    <col min="2317" max="2317" width="8" style="3" customWidth="1"/>
    <col min="2318" max="2318" width="8.109375" style="3" customWidth="1"/>
    <col min="2319" max="2319" width="7.5546875" style="3" customWidth="1"/>
    <col min="2320" max="2320" width="6.6640625" style="3" customWidth="1"/>
    <col min="2321" max="2321" width="8" style="3" customWidth="1"/>
    <col min="2322" max="2322" width="8.33203125" style="3" customWidth="1"/>
    <col min="2323" max="2323" width="7.109375" style="3" customWidth="1"/>
    <col min="2324" max="2324" width="6.6640625" style="3" customWidth="1"/>
    <col min="2325" max="2325" width="7.6640625" style="3" customWidth="1"/>
    <col min="2326" max="2326" width="7.109375" style="3" customWidth="1"/>
    <col min="2327" max="2327" width="8.33203125" style="3" customWidth="1"/>
    <col min="2328" max="2328" width="2.33203125" style="3" customWidth="1"/>
    <col min="2329" max="2329" width="15.6640625" style="3" customWidth="1"/>
    <col min="2330" max="2330" width="13.6640625" style="3" customWidth="1"/>
    <col min="2331" max="2331" width="10" style="3" bestFit="1" customWidth="1"/>
    <col min="2332" max="2563" width="8.88671875" style="3"/>
    <col min="2564" max="2564" width="2.109375" style="3" customWidth="1"/>
    <col min="2565" max="2565" width="11.6640625" style="3" customWidth="1"/>
    <col min="2566" max="2566" width="3.88671875" style="3" customWidth="1"/>
    <col min="2567" max="2567" width="8.88671875" style="3" customWidth="1"/>
    <col min="2568" max="2568" width="3.6640625" style="3" customWidth="1"/>
    <col min="2569" max="2569" width="8.88671875" style="3" customWidth="1"/>
    <col min="2570" max="2570" width="8.109375" style="3" customWidth="1"/>
    <col min="2571" max="2571" width="7.44140625" style="3" customWidth="1"/>
    <col min="2572" max="2572" width="9" style="3" customWidth="1"/>
    <col min="2573" max="2573" width="8" style="3" customWidth="1"/>
    <col min="2574" max="2574" width="8.109375" style="3" customWidth="1"/>
    <col min="2575" max="2575" width="7.5546875" style="3" customWidth="1"/>
    <col min="2576" max="2576" width="6.6640625" style="3" customWidth="1"/>
    <col min="2577" max="2577" width="8" style="3" customWidth="1"/>
    <col min="2578" max="2578" width="8.33203125" style="3" customWidth="1"/>
    <col min="2579" max="2579" width="7.109375" style="3" customWidth="1"/>
    <col min="2580" max="2580" width="6.6640625" style="3" customWidth="1"/>
    <col min="2581" max="2581" width="7.6640625" style="3" customWidth="1"/>
    <col min="2582" max="2582" width="7.109375" style="3" customWidth="1"/>
    <col min="2583" max="2583" width="8.33203125" style="3" customWidth="1"/>
    <col min="2584" max="2584" width="2.33203125" style="3" customWidth="1"/>
    <col min="2585" max="2585" width="15.6640625" style="3" customWidth="1"/>
    <col min="2586" max="2586" width="13.6640625" style="3" customWidth="1"/>
    <col min="2587" max="2587" width="10" style="3" bestFit="1" customWidth="1"/>
    <col min="2588" max="2819" width="8.88671875" style="3"/>
    <col min="2820" max="2820" width="2.109375" style="3" customWidth="1"/>
    <col min="2821" max="2821" width="11.6640625" style="3" customWidth="1"/>
    <col min="2822" max="2822" width="3.88671875" style="3" customWidth="1"/>
    <col min="2823" max="2823" width="8.88671875" style="3" customWidth="1"/>
    <col min="2824" max="2824" width="3.6640625" style="3" customWidth="1"/>
    <col min="2825" max="2825" width="8.88671875" style="3" customWidth="1"/>
    <col min="2826" max="2826" width="8.109375" style="3" customWidth="1"/>
    <col min="2827" max="2827" width="7.44140625" style="3" customWidth="1"/>
    <col min="2828" max="2828" width="9" style="3" customWidth="1"/>
    <col min="2829" max="2829" width="8" style="3" customWidth="1"/>
    <col min="2830" max="2830" width="8.109375" style="3" customWidth="1"/>
    <col min="2831" max="2831" width="7.5546875" style="3" customWidth="1"/>
    <col min="2832" max="2832" width="6.6640625" style="3" customWidth="1"/>
    <col min="2833" max="2833" width="8" style="3" customWidth="1"/>
    <col min="2834" max="2834" width="8.33203125" style="3" customWidth="1"/>
    <col min="2835" max="2835" width="7.109375" style="3" customWidth="1"/>
    <col min="2836" max="2836" width="6.6640625" style="3" customWidth="1"/>
    <col min="2837" max="2837" width="7.6640625" style="3" customWidth="1"/>
    <col min="2838" max="2838" width="7.109375" style="3" customWidth="1"/>
    <col min="2839" max="2839" width="8.33203125" style="3" customWidth="1"/>
    <col min="2840" max="2840" width="2.33203125" style="3" customWidth="1"/>
    <col min="2841" max="2841" width="15.6640625" style="3" customWidth="1"/>
    <col min="2842" max="2842" width="13.6640625" style="3" customWidth="1"/>
    <col min="2843" max="2843" width="10" style="3" bestFit="1" customWidth="1"/>
    <col min="2844" max="3075" width="8.88671875" style="3"/>
    <col min="3076" max="3076" width="2.109375" style="3" customWidth="1"/>
    <col min="3077" max="3077" width="11.6640625" style="3" customWidth="1"/>
    <col min="3078" max="3078" width="3.88671875" style="3" customWidth="1"/>
    <col min="3079" max="3079" width="8.88671875" style="3" customWidth="1"/>
    <col min="3080" max="3080" width="3.6640625" style="3" customWidth="1"/>
    <col min="3081" max="3081" width="8.88671875" style="3" customWidth="1"/>
    <col min="3082" max="3082" width="8.109375" style="3" customWidth="1"/>
    <col min="3083" max="3083" width="7.44140625" style="3" customWidth="1"/>
    <col min="3084" max="3084" width="9" style="3" customWidth="1"/>
    <col min="3085" max="3085" width="8" style="3" customWidth="1"/>
    <col min="3086" max="3086" width="8.109375" style="3" customWidth="1"/>
    <col min="3087" max="3087" width="7.5546875" style="3" customWidth="1"/>
    <col min="3088" max="3088" width="6.6640625" style="3" customWidth="1"/>
    <col min="3089" max="3089" width="8" style="3" customWidth="1"/>
    <col min="3090" max="3090" width="8.33203125" style="3" customWidth="1"/>
    <col min="3091" max="3091" width="7.109375" style="3" customWidth="1"/>
    <col min="3092" max="3092" width="6.6640625" style="3" customWidth="1"/>
    <col min="3093" max="3093" width="7.6640625" style="3" customWidth="1"/>
    <col min="3094" max="3094" width="7.109375" style="3" customWidth="1"/>
    <col min="3095" max="3095" width="8.33203125" style="3" customWidth="1"/>
    <col min="3096" max="3096" width="2.33203125" style="3" customWidth="1"/>
    <col min="3097" max="3097" width="15.6640625" style="3" customWidth="1"/>
    <col min="3098" max="3098" width="13.6640625" style="3" customWidth="1"/>
    <col min="3099" max="3099" width="10" style="3" bestFit="1" customWidth="1"/>
    <col min="3100" max="3331" width="8.88671875" style="3"/>
    <col min="3332" max="3332" width="2.109375" style="3" customWidth="1"/>
    <col min="3333" max="3333" width="11.6640625" style="3" customWidth="1"/>
    <col min="3334" max="3334" width="3.88671875" style="3" customWidth="1"/>
    <col min="3335" max="3335" width="8.88671875" style="3" customWidth="1"/>
    <col min="3336" max="3336" width="3.6640625" style="3" customWidth="1"/>
    <col min="3337" max="3337" width="8.88671875" style="3" customWidth="1"/>
    <col min="3338" max="3338" width="8.109375" style="3" customWidth="1"/>
    <col min="3339" max="3339" width="7.44140625" style="3" customWidth="1"/>
    <col min="3340" max="3340" width="9" style="3" customWidth="1"/>
    <col min="3341" max="3341" width="8" style="3" customWidth="1"/>
    <col min="3342" max="3342" width="8.109375" style="3" customWidth="1"/>
    <col min="3343" max="3343" width="7.5546875" style="3" customWidth="1"/>
    <col min="3344" max="3344" width="6.6640625" style="3" customWidth="1"/>
    <col min="3345" max="3345" width="8" style="3" customWidth="1"/>
    <col min="3346" max="3346" width="8.33203125" style="3" customWidth="1"/>
    <col min="3347" max="3347" width="7.109375" style="3" customWidth="1"/>
    <col min="3348" max="3348" width="6.6640625" style="3" customWidth="1"/>
    <col min="3349" max="3349" width="7.6640625" style="3" customWidth="1"/>
    <col min="3350" max="3350" width="7.109375" style="3" customWidth="1"/>
    <col min="3351" max="3351" width="8.33203125" style="3" customWidth="1"/>
    <col min="3352" max="3352" width="2.33203125" style="3" customWidth="1"/>
    <col min="3353" max="3353" width="15.6640625" style="3" customWidth="1"/>
    <col min="3354" max="3354" width="13.6640625" style="3" customWidth="1"/>
    <col min="3355" max="3355" width="10" style="3" bestFit="1" customWidth="1"/>
    <col min="3356" max="3587" width="8.88671875" style="3"/>
    <col min="3588" max="3588" width="2.109375" style="3" customWidth="1"/>
    <col min="3589" max="3589" width="11.6640625" style="3" customWidth="1"/>
    <col min="3590" max="3590" width="3.88671875" style="3" customWidth="1"/>
    <col min="3591" max="3591" width="8.88671875" style="3" customWidth="1"/>
    <col min="3592" max="3592" width="3.6640625" style="3" customWidth="1"/>
    <col min="3593" max="3593" width="8.88671875" style="3" customWidth="1"/>
    <col min="3594" max="3594" width="8.109375" style="3" customWidth="1"/>
    <col min="3595" max="3595" width="7.44140625" style="3" customWidth="1"/>
    <col min="3596" max="3596" width="9" style="3" customWidth="1"/>
    <col min="3597" max="3597" width="8" style="3" customWidth="1"/>
    <col min="3598" max="3598" width="8.109375" style="3" customWidth="1"/>
    <col min="3599" max="3599" width="7.5546875" style="3" customWidth="1"/>
    <col min="3600" max="3600" width="6.6640625" style="3" customWidth="1"/>
    <col min="3601" max="3601" width="8" style="3" customWidth="1"/>
    <col min="3602" max="3602" width="8.33203125" style="3" customWidth="1"/>
    <col min="3603" max="3603" width="7.109375" style="3" customWidth="1"/>
    <col min="3604" max="3604" width="6.6640625" style="3" customWidth="1"/>
    <col min="3605" max="3605" width="7.6640625" style="3" customWidth="1"/>
    <col min="3606" max="3606" width="7.109375" style="3" customWidth="1"/>
    <col min="3607" max="3607" width="8.33203125" style="3" customWidth="1"/>
    <col min="3608" max="3608" width="2.33203125" style="3" customWidth="1"/>
    <col min="3609" max="3609" width="15.6640625" style="3" customWidth="1"/>
    <col min="3610" max="3610" width="13.6640625" style="3" customWidth="1"/>
    <col min="3611" max="3611" width="10" style="3" bestFit="1" customWidth="1"/>
    <col min="3612" max="3843" width="8.88671875" style="3"/>
    <col min="3844" max="3844" width="2.109375" style="3" customWidth="1"/>
    <col min="3845" max="3845" width="11.6640625" style="3" customWidth="1"/>
    <col min="3846" max="3846" width="3.88671875" style="3" customWidth="1"/>
    <col min="3847" max="3847" width="8.88671875" style="3" customWidth="1"/>
    <col min="3848" max="3848" width="3.6640625" style="3" customWidth="1"/>
    <col min="3849" max="3849" width="8.88671875" style="3" customWidth="1"/>
    <col min="3850" max="3850" width="8.109375" style="3" customWidth="1"/>
    <col min="3851" max="3851" width="7.44140625" style="3" customWidth="1"/>
    <col min="3852" max="3852" width="9" style="3" customWidth="1"/>
    <col min="3853" max="3853" width="8" style="3" customWidth="1"/>
    <col min="3854" max="3854" width="8.109375" style="3" customWidth="1"/>
    <col min="3855" max="3855" width="7.5546875" style="3" customWidth="1"/>
    <col min="3856" max="3856" width="6.6640625" style="3" customWidth="1"/>
    <col min="3857" max="3857" width="8" style="3" customWidth="1"/>
    <col min="3858" max="3858" width="8.33203125" style="3" customWidth="1"/>
    <col min="3859" max="3859" width="7.109375" style="3" customWidth="1"/>
    <col min="3860" max="3860" width="6.6640625" style="3" customWidth="1"/>
    <col min="3861" max="3861" width="7.6640625" style="3" customWidth="1"/>
    <col min="3862" max="3862" width="7.109375" style="3" customWidth="1"/>
    <col min="3863" max="3863" width="8.33203125" style="3" customWidth="1"/>
    <col min="3864" max="3864" width="2.33203125" style="3" customWidth="1"/>
    <col min="3865" max="3865" width="15.6640625" style="3" customWidth="1"/>
    <col min="3866" max="3866" width="13.6640625" style="3" customWidth="1"/>
    <col min="3867" max="3867" width="10" style="3" bestFit="1" customWidth="1"/>
    <col min="3868" max="4099" width="8.88671875" style="3"/>
    <col min="4100" max="4100" width="2.109375" style="3" customWidth="1"/>
    <col min="4101" max="4101" width="11.6640625" style="3" customWidth="1"/>
    <col min="4102" max="4102" width="3.88671875" style="3" customWidth="1"/>
    <col min="4103" max="4103" width="8.88671875" style="3" customWidth="1"/>
    <col min="4104" max="4104" width="3.6640625" style="3" customWidth="1"/>
    <col min="4105" max="4105" width="8.88671875" style="3" customWidth="1"/>
    <col min="4106" max="4106" width="8.109375" style="3" customWidth="1"/>
    <col min="4107" max="4107" width="7.44140625" style="3" customWidth="1"/>
    <col min="4108" max="4108" width="9" style="3" customWidth="1"/>
    <col min="4109" max="4109" width="8" style="3" customWidth="1"/>
    <col min="4110" max="4110" width="8.109375" style="3" customWidth="1"/>
    <col min="4111" max="4111" width="7.5546875" style="3" customWidth="1"/>
    <col min="4112" max="4112" width="6.6640625" style="3" customWidth="1"/>
    <col min="4113" max="4113" width="8" style="3" customWidth="1"/>
    <col min="4114" max="4114" width="8.33203125" style="3" customWidth="1"/>
    <col min="4115" max="4115" width="7.109375" style="3" customWidth="1"/>
    <col min="4116" max="4116" width="6.6640625" style="3" customWidth="1"/>
    <col min="4117" max="4117" width="7.6640625" style="3" customWidth="1"/>
    <col min="4118" max="4118" width="7.109375" style="3" customWidth="1"/>
    <col min="4119" max="4119" width="8.33203125" style="3" customWidth="1"/>
    <col min="4120" max="4120" width="2.33203125" style="3" customWidth="1"/>
    <col min="4121" max="4121" width="15.6640625" style="3" customWidth="1"/>
    <col min="4122" max="4122" width="13.6640625" style="3" customWidth="1"/>
    <col min="4123" max="4123" width="10" style="3" bestFit="1" customWidth="1"/>
    <col min="4124" max="4355" width="8.88671875" style="3"/>
    <col min="4356" max="4356" width="2.109375" style="3" customWidth="1"/>
    <col min="4357" max="4357" width="11.6640625" style="3" customWidth="1"/>
    <col min="4358" max="4358" width="3.88671875" style="3" customWidth="1"/>
    <col min="4359" max="4359" width="8.88671875" style="3" customWidth="1"/>
    <col min="4360" max="4360" width="3.6640625" style="3" customWidth="1"/>
    <col min="4361" max="4361" width="8.88671875" style="3" customWidth="1"/>
    <col min="4362" max="4362" width="8.109375" style="3" customWidth="1"/>
    <col min="4363" max="4363" width="7.44140625" style="3" customWidth="1"/>
    <col min="4364" max="4364" width="9" style="3" customWidth="1"/>
    <col min="4365" max="4365" width="8" style="3" customWidth="1"/>
    <col min="4366" max="4366" width="8.109375" style="3" customWidth="1"/>
    <col min="4367" max="4367" width="7.5546875" style="3" customWidth="1"/>
    <col min="4368" max="4368" width="6.6640625" style="3" customWidth="1"/>
    <col min="4369" max="4369" width="8" style="3" customWidth="1"/>
    <col min="4370" max="4370" width="8.33203125" style="3" customWidth="1"/>
    <col min="4371" max="4371" width="7.109375" style="3" customWidth="1"/>
    <col min="4372" max="4372" width="6.6640625" style="3" customWidth="1"/>
    <col min="4373" max="4373" width="7.6640625" style="3" customWidth="1"/>
    <col min="4374" max="4374" width="7.109375" style="3" customWidth="1"/>
    <col min="4375" max="4375" width="8.33203125" style="3" customWidth="1"/>
    <col min="4376" max="4376" width="2.33203125" style="3" customWidth="1"/>
    <col min="4377" max="4377" width="15.6640625" style="3" customWidth="1"/>
    <col min="4378" max="4378" width="13.6640625" style="3" customWidth="1"/>
    <col min="4379" max="4379" width="10" style="3" bestFit="1" customWidth="1"/>
    <col min="4380" max="4611" width="8.88671875" style="3"/>
    <col min="4612" max="4612" width="2.109375" style="3" customWidth="1"/>
    <col min="4613" max="4613" width="11.6640625" style="3" customWidth="1"/>
    <col min="4614" max="4614" width="3.88671875" style="3" customWidth="1"/>
    <col min="4615" max="4615" width="8.88671875" style="3" customWidth="1"/>
    <col min="4616" max="4616" width="3.6640625" style="3" customWidth="1"/>
    <col min="4617" max="4617" width="8.88671875" style="3" customWidth="1"/>
    <col min="4618" max="4618" width="8.109375" style="3" customWidth="1"/>
    <col min="4619" max="4619" width="7.44140625" style="3" customWidth="1"/>
    <col min="4620" max="4620" width="9" style="3" customWidth="1"/>
    <col min="4621" max="4621" width="8" style="3" customWidth="1"/>
    <col min="4622" max="4622" width="8.109375" style="3" customWidth="1"/>
    <col min="4623" max="4623" width="7.5546875" style="3" customWidth="1"/>
    <col min="4624" max="4624" width="6.6640625" style="3" customWidth="1"/>
    <col min="4625" max="4625" width="8" style="3" customWidth="1"/>
    <col min="4626" max="4626" width="8.33203125" style="3" customWidth="1"/>
    <col min="4627" max="4627" width="7.109375" style="3" customWidth="1"/>
    <col min="4628" max="4628" width="6.6640625" style="3" customWidth="1"/>
    <col min="4629" max="4629" width="7.6640625" style="3" customWidth="1"/>
    <col min="4630" max="4630" width="7.109375" style="3" customWidth="1"/>
    <col min="4631" max="4631" width="8.33203125" style="3" customWidth="1"/>
    <col min="4632" max="4632" width="2.33203125" style="3" customWidth="1"/>
    <col min="4633" max="4633" width="15.6640625" style="3" customWidth="1"/>
    <col min="4634" max="4634" width="13.6640625" style="3" customWidth="1"/>
    <col min="4635" max="4635" width="10" style="3" bestFit="1" customWidth="1"/>
    <col min="4636" max="4867" width="8.88671875" style="3"/>
    <col min="4868" max="4868" width="2.109375" style="3" customWidth="1"/>
    <col min="4869" max="4869" width="11.6640625" style="3" customWidth="1"/>
    <col min="4870" max="4870" width="3.88671875" style="3" customWidth="1"/>
    <col min="4871" max="4871" width="8.88671875" style="3" customWidth="1"/>
    <col min="4872" max="4872" width="3.6640625" style="3" customWidth="1"/>
    <col min="4873" max="4873" width="8.88671875" style="3" customWidth="1"/>
    <col min="4874" max="4874" width="8.109375" style="3" customWidth="1"/>
    <col min="4875" max="4875" width="7.44140625" style="3" customWidth="1"/>
    <col min="4876" max="4876" width="9" style="3" customWidth="1"/>
    <col min="4877" max="4877" width="8" style="3" customWidth="1"/>
    <col min="4878" max="4878" width="8.109375" style="3" customWidth="1"/>
    <col min="4879" max="4879" width="7.5546875" style="3" customWidth="1"/>
    <col min="4880" max="4880" width="6.6640625" style="3" customWidth="1"/>
    <col min="4881" max="4881" width="8" style="3" customWidth="1"/>
    <col min="4882" max="4882" width="8.33203125" style="3" customWidth="1"/>
    <col min="4883" max="4883" width="7.109375" style="3" customWidth="1"/>
    <col min="4884" max="4884" width="6.6640625" style="3" customWidth="1"/>
    <col min="4885" max="4885" width="7.6640625" style="3" customWidth="1"/>
    <col min="4886" max="4886" width="7.109375" style="3" customWidth="1"/>
    <col min="4887" max="4887" width="8.33203125" style="3" customWidth="1"/>
    <col min="4888" max="4888" width="2.33203125" style="3" customWidth="1"/>
    <col min="4889" max="4889" width="15.6640625" style="3" customWidth="1"/>
    <col min="4890" max="4890" width="13.6640625" style="3" customWidth="1"/>
    <col min="4891" max="4891" width="10" style="3" bestFit="1" customWidth="1"/>
    <col min="4892" max="5123" width="8.88671875" style="3"/>
    <col min="5124" max="5124" width="2.109375" style="3" customWidth="1"/>
    <col min="5125" max="5125" width="11.6640625" style="3" customWidth="1"/>
    <col min="5126" max="5126" width="3.88671875" style="3" customWidth="1"/>
    <col min="5127" max="5127" width="8.88671875" style="3" customWidth="1"/>
    <col min="5128" max="5128" width="3.6640625" style="3" customWidth="1"/>
    <col min="5129" max="5129" width="8.88671875" style="3" customWidth="1"/>
    <col min="5130" max="5130" width="8.109375" style="3" customWidth="1"/>
    <col min="5131" max="5131" width="7.44140625" style="3" customWidth="1"/>
    <col min="5132" max="5132" width="9" style="3" customWidth="1"/>
    <col min="5133" max="5133" width="8" style="3" customWidth="1"/>
    <col min="5134" max="5134" width="8.109375" style="3" customWidth="1"/>
    <col min="5135" max="5135" width="7.5546875" style="3" customWidth="1"/>
    <col min="5136" max="5136" width="6.6640625" style="3" customWidth="1"/>
    <col min="5137" max="5137" width="8" style="3" customWidth="1"/>
    <col min="5138" max="5138" width="8.33203125" style="3" customWidth="1"/>
    <col min="5139" max="5139" width="7.109375" style="3" customWidth="1"/>
    <col min="5140" max="5140" width="6.6640625" style="3" customWidth="1"/>
    <col min="5141" max="5141" width="7.6640625" style="3" customWidth="1"/>
    <col min="5142" max="5142" width="7.109375" style="3" customWidth="1"/>
    <col min="5143" max="5143" width="8.33203125" style="3" customWidth="1"/>
    <col min="5144" max="5144" width="2.33203125" style="3" customWidth="1"/>
    <col min="5145" max="5145" width="15.6640625" style="3" customWidth="1"/>
    <col min="5146" max="5146" width="13.6640625" style="3" customWidth="1"/>
    <col min="5147" max="5147" width="10" style="3" bestFit="1" customWidth="1"/>
    <col min="5148" max="5379" width="8.88671875" style="3"/>
    <col min="5380" max="5380" width="2.109375" style="3" customWidth="1"/>
    <col min="5381" max="5381" width="11.6640625" style="3" customWidth="1"/>
    <col min="5382" max="5382" width="3.88671875" style="3" customWidth="1"/>
    <col min="5383" max="5383" width="8.88671875" style="3" customWidth="1"/>
    <col min="5384" max="5384" width="3.6640625" style="3" customWidth="1"/>
    <col min="5385" max="5385" width="8.88671875" style="3" customWidth="1"/>
    <col min="5386" max="5386" width="8.109375" style="3" customWidth="1"/>
    <col min="5387" max="5387" width="7.44140625" style="3" customWidth="1"/>
    <col min="5388" max="5388" width="9" style="3" customWidth="1"/>
    <col min="5389" max="5389" width="8" style="3" customWidth="1"/>
    <col min="5390" max="5390" width="8.109375" style="3" customWidth="1"/>
    <col min="5391" max="5391" width="7.5546875" style="3" customWidth="1"/>
    <col min="5392" max="5392" width="6.6640625" style="3" customWidth="1"/>
    <col min="5393" max="5393" width="8" style="3" customWidth="1"/>
    <col min="5394" max="5394" width="8.33203125" style="3" customWidth="1"/>
    <col min="5395" max="5395" width="7.109375" style="3" customWidth="1"/>
    <col min="5396" max="5396" width="6.6640625" style="3" customWidth="1"/>
    <col min="5397" max="5397" width="7.6640625" style="3" customWidth="1"/>
    <col min="5398" max="5398" width="7.109375" style="3" customWidth="1"/>
    <col min="5399" max="5399" width="8.33203125" style="3" customWidth="1"/>
    <col min="5400" max="5400" width="2.33203125" style="3" customWidth="1"/>
    <col min="5401" max="5401" width="15.6640625" style="3" customWidth="1"/>
    <col min="5402" max="5402" width="13.6640625" style="3" customWidth="1"/>
    <col min="5403" max="5403" width="10" style="3" bestFit="1" customWidth="1"/>
    <col min="5404" max="5635" width="8.88671875" style="3"/>
    <col min="5636" max="5636" width="2.109375" style="3" customWidth="1"/>
    <col min="5637" max="5637" width="11.6640625" style="3" customWidth="1"/>
    <col min="5638" max="5638" width="3.88671875" style="3" customWidth="1"/>
    <col min="5639" max="5639" width="8.88671875" style="3" customWidth="1"/>
    <col min="5640" max="5640" width="3.6640625" style="3" customWidth="1"/>
    <col min="5641" max="5641" width="8.88671875" style="3" customWidth="1"/>
    <col min="5642" max="5642" width="8.109375" style="3" customWidth="1"/>
    <col min="5643" max="5643" width="7.44140625" style="3" customWidth="1"/>
    <col min="5644" max="5644" width="9" style="3" customWidth="1"/>
    <col min="5645" max="5645" width="8" style="3" customWidth="1"/>
    <col min="5646" max="5646" width="8.109375" style="3" customWidth="1"/>
    <col min="5647" max="5647" width="7.5546875" style="3" customWidth="1"/>
    <col min="5648" max="5648" width="6.6640625" style="3" customWidth="1"/>
    <col min="5649" max="5649" width="8" style="3" customWidth="1"/>
    <col min="5650" max="5650" width="8.33203125" style="3" customWidth="1"/>
    <col min="5651" max="5651" width="7.109375" style="3" customWidth="1"/>
    <col min="5652" max="5652" width="6.6640625" style="3" customWidth="1"/>
    <col min="5653" max="5653" width="7.6640625" style="3" customWidth="1"/>
    <col min="5654" max="5654" width="7.109375" style="3" customWidth="1"/>
    <col min="5655" max="5655" width="8.33203125" style="3" customWidth="1"/>
    <col min="5656" max="5656" width="2.33203125" style="3" customWidth="1"/>
    <col min="5657" max="5657" width="15.6640625" style="3" customWidth="1"/>
    <col min="5658" max="5658" width="13.6640625" style="3" customWidth="1"/>
    <col min="5659" max="5659" width="10" style="3" bestFit="1" customWidth="1"/>
    <col min="5660" max="5891" width="8.88671875" style="3"/>
    <col min="5892" max="5892" width="2.109375" style="3" customWidth="1"/>
    <col min="5893" max="5893" width="11.6640625" style="3" customWidth="1"/>
    <col min="5894" max="5894" width="3.88671875" style="3" customWidth="1"/>
    <col min="5895" max="5895" width="8.88671875" style="3" customWidth="1"/>
    <col min="5896" max="5896" width="3.6640625" style="3" customWidth="1"/>
    <col min="5897" max="5897" width="8.88671875" style="3" customWidth="1"/>
    <col min="5898" max="5898" width="8.109375" style="3" customWidth="1"/>
    <col min="5899" max="5899" width="7.44140625" style="3" customWidth="1"/>
    <col min="5900" max="5900" width="9" style="3" customWidth="1"/>
    <col min="5901" max="5901" width="8" style="3" customWidth="1"/>
    <col min="5902" max="5902" width="8.109375" style="3" customWidth="1"/>
    <col min="5903" max="5903" width="7.5546875" style="3" customWidth="1"/>
    <col min="5904" max="5904" width="6.6640625" style="3" customWidth="1"/>
    <col min="5905" max="5905" width="8" style="3" customWidth="1"/>
    <col min="5906" max="5906" width="8.33203125" style="3" customWidth="1"/>
    <col min="5907" max="5907" width="7.109375" style="3" customWidth="1"/>
    <col min="5908" max="5908" width="6.6640625" style="3" customWidth="1"/>
    <col min="5909" max="5909" width="7.6640625" style="3" customWidth="1"/>
    <col min="5910" max="5910" width="7.109375" style="3" customWidth="1"/>
    <col min="5911" max="5911" width="8.33203125" style="3" customWidth="1"/>
    <col min="5912" max="5912" width="2.33203125" style="3" customWidth="1"/>
    <col min="5913" max="5913" width="15.6640625" style="3" customWidth="1"/>
    <col min="5914" max="5914" width="13.6640625" style="3" customWidth="1"/>
    <col min="5915" max="5915" width="10" style="3" bestFit="1" customWidth="1"/>
    <col min="5916" max="6147" width="8.88671875" style="3"/>
    <col min="6148" max="6148" width="2.109375" style="3" customWidth="1"/>
    <col min="6149" max="6149" width="11.6640625" style="3" customWidth="1"/>
    <col min="6150" max="6150" width="3.88671875" style="3" customWidth="1"/>
    <col min="6151" max="6151" width="8.88671875" style="3" customWidth="1"/>
    <col min="6152" max="6152" width="3.6640625" style="3" customWidth="1"/>
    <col min="6153" max="6153" width="8.88671875" style="3" customWidth="1"/>
    <col min="6154" max="6154" width="8.109375" style="3" customWidth="1"/>
    <col min="6155" max="6155" width="7.44140625" style="3" customWidth="1"/>
    <col min="6156" max="6156" width="9" style="3" customWidth="1"/>
    <col min="6157" max="6157" width="8" style="3" customWidth="1"/>
    <col min="6158" max="6158" width="8.109375" style="3" customWidth="1"/>
    <col min="6159" max="6159" width="7.5546875" style="3" customWidth="1"/>
    <col min="6160" max="6160" width="6.6640625" style="3" customWidth="1"/>
    <col min="6161" max="6161" width="8" style="3" customWidth="1"/>
    <col min="6162" max="6162" width="8.33203125" style="3" customWidth="1"/>
    <col min="6163" max="6163" width="7.109375" style="3" customWidth="1"/>
    <col min="6164" max="6164" width="6.6640625" style="3" customWidth="1"/>
    <col min="6165" max="6165" width="7.6640625" style="3" customWidth="1"/>
    <col min="6166" max="6166" width="7.109375" style="3" customWidth="1"/>
    <col min="6167" max="6167" width="8.33203125" style="3" customWidth="1"/>
    <col min="6168" max="6168" width="2.33203125" style="3" customWidth="1"/>
    <col min="6169" max="6169" width="15.6640625" style="3" customWidth="1"/>
    <col min="6170" max="6170" width="13.6640625" style="3" customWidth="1"/>
    <col min="6171" max="6171" width="10" style="3" bestFit="1" customWidth="1"/>
    <col min="6172" max="6403" width="8.88671875" style="3"/>
    <col min="6404" max="6404" width="2.109375" style="3" customWidth="1"/>
    <col min="6405" max="6405" width="11.6640625" style="3" customWidth="1"/>
    <col min="6406" max="6406" width="3.88671875" style="3" customWidth="1"/>
    <col min="6407" max="6407" width="8.88671875" style="3" customWidth="1"/>
    <col min="6408" max="6408" width="3.6640625" style="3" customWidth="1"/>
    <col min="6409" max="6409" width="8.88671875" style="3" customWidth="1"/>
    <col min="6410" max="6410" width="8.109375" style="3" customWidth="1"/>
    <col min="6411" max="6411" width="7.44140625" style="3" customWidth="1"/>
    <col min="6412" max="6412" width="9" style="3" customWidth="1"/>
    <col min="6413" max="6413" width="8" style="3" customWidth="1"/>
    <col min="6414" max="6414" width="8.109375" style="3" customWidth="1"/>
    <col min="6415" max="6415" width="7.5546875" style="3" customWidth="1"/>
    <col min="6416" max="6416" width="6.6640625" style="3" customWidth="1"/>
    <col min="6417" max="6417" width="8" style="3" customWidth="1"/>
    <col min="6418" max="6418" width="8.33203125" style="3" customWidth="1"/>
    <col min="6419" max="6419" width="7.109375" style="3" customWidth="1"/>
    <col min="6420" max="6420" width="6.6640625" style="3" customWidth="1"/>
    <col min="6421" max="6421" width="7.6640625" style="3" customWidth="1"/>
    <col min="6422" max="6422" width="7.109375" style="3" customWidth="1"/>
    <col min="6423" max="6423" width="8.33203125" style="3" customWidth="1"/>
    <col min="6424" max="6424" width="2.33203125" style="3" customWidth="1"/>
    <col min="6425" max="6425" width="15.6640625" style="3" customWidth="1"/>
    <col min="6426" max="6426" width="13.6640625" style="3" customWidth="1"/>
    <col min="6427" max="6427" width="10" style="3" bestFit="1" customWidth="1"/>
    <col min="6428" max="6659" width="8.88671875" style="3"/>
    <col min="6660" max="6660" width="2.109375" style="3" customWidth="1"/>
    <col min="6661" max="6661" width="11.6640625" style="3" customWidth="1"/>
    <col min="6662" max="6662" width="3.88671875" style="3" customWidth="1"/>
    <col min="6663" max="6663" width="8.88671875" style="3" customWidth="1"/>
    <col min="6664" max="6664" width="3.6640625" style="3" customWidth="1"/>
    <col min="6665" max="6665" width="8.88671875" style="3" customWidth="1"/>
    <col min="6666" max="6666" width="8.109375" style="3" customWidth="1"/>
    <col min="6667" max="6667" width="7.44140625" style="3" customWidth="1"/>
    <col min="6668" max="6668" width="9" style="3" customWidth="1"/>
    <col min="6669" max="6669" width="8" style="3" customWidth="1"/>
    <col min="6670" max="6670" width="8.109375" style="3" customWidth="1"/>
    <col min="6671" max="6671" width="7.5546875" style="3" customWidth="1"/>
    <col min="6672" max="6672" width="6.6640625" style="3" customWidth="1"/>
    <col min="6673" max="6673" width="8" style="3" customWidth="1"/>
    <col min="6674" max="6674" width="8.33203125" style="3" customWidth="1"/>
    <col min="6675" max="6675" width="7.109375" style="3" customWidth="1"/>
    <col min="6676" max="6676" width="6.6640625" style="3" customWidth="1"/>
    <col min="6677" max="6677" width="7.6640625" style="3" customWidth="1"/>
    <col min="6678" max="6678" width="7.109375" style="3" customWidth="1"/>
    <col min="6679" max="6679" width="8.33203125" style="3" customWidth="1"/>
    <col min="6680" max="6680" width="2.33203125" style="3" customWidth="1"/>
    <col min="6681" max="6681" width="15.6640625" style="3" customWidth="1"/>
    <col min="6682" max="6682" width="13.6640625" style="3" customWidth="1"/>
    <col min="6683" max="6683" width="10" style="3" bestFit="1" customWidth="1"/>
    <col min="6684" max="6915" width="8.88671875" style="3"/>
    <col min="6916" max="6916" width="2.109375" style="3" customWidth="1"/>
    <col min="6917" max="6917" width="11.6640625" style="3" customWidth="1"/>
    <col min="6918" max="6918" width="3.88671875" style="3" customWidth="1"/>
    <col min="6919" max="6919" width="8.88671875" style="3" customWidth="1"/>
    <col min="6920" max="6920" width="3.6640625" style="3" customWidth="1"/>
    <col min="6921" max="6921" width="8.88671875" style="3" customWidth="1"/>
    <col min="6922" max="6922" width="8.109375" style="3" customWidth="1"/>
    <col min="6923" max="6923" width="7.44140625" style="3" customWidth="1"/>
    <col min="6924" max="6924" width="9" style="3" customWidth="1"/>
    <col min="6925" max="6925" width="8" style="3" customWidth="1"/>
    <col min="6926" max="6926" width="8.109375" style="3" customWidth="1"/>
    <col min="6927" max="6927" width="7.5546875" style="3" customWidth="1"/>
    <col min="6928" max="6928" width="6.6640625" style="3" customWidth="1"/>
    <col min="6929" max="6929" width="8" style="3" customWidth="1"/>
    <col min="6930" max="6930" width="8.33203125" style="3" customWidth="1"/>
    <col min="6931" max="6931" width="7.109375" style="3" customWidth="1"/>
    <col min="6932" max="6932" width="6.6640625" style="3" customWidth="1"/>
    <col min="6933" max="6933" width="7.6640625" style="3" customWidth="1"/>
    <col min="6934" max="6934" width="7.109375" style="3" customWidth="1"/>
    <col min="6935" max="6935" width="8.33203125" style="3" customWidth="1"/>
    <col min="6936" max="6936" width="2.33203125" style="3" customWidth="1"/>
    <col min="6937" max="6937" width="15.6640625" style="3" customWidth="1"/>
    <col min="6938" max="6938" width="13.6640625" style="3" customWidth="1"/>
    <col min="6939" max="6939" width="10" style="3" bestFit="1" customWidth="1"/>
    <col min="6940" max="7171" width="8.88671875" style="3"/>
    <col min="7172" max="7172" width="2.109375" style="3" customWidth="1"/>
    <col min="7173" max="7173" width="11.6640625" style="3" customWidth="1"/>
    <col min="7174" max="7174" width="3.88671875" style="3" customWidth="1"/>
    <col min="7175" max="7175" width="8.88671875" style="3" customWidth="1"/>
    <col min="7176" max="7176" width="3.6640625" style="3" customWidth="1"/>
    <col min="7177" max="7177" width="8.88671875" style="3" customWidth="1"/>
    <col min="7178" max="7178" width="8.109375" style="3" customWidth="1"/>
    <col min="7179" max="7179" width="7.44140625" style="3" customWidth="1"/>
    <col min="7180" max="7180" width="9" style="3" customWidth="1"/>
    <col min="7181" max="7181" width="8" style="3" customWidth="1"/>
    <col min="7182" max="7182" width="8.109375" style="3" customWidth="1"/>
    <col min="7183" max="7183" width="7.5546875" style="3" customWidth="1"/>
    <col min="7184" max="7184" width="6.6640625" style="3" customWidth="1"/>
    <col min="7185" max="7185" width="8" style="3" customWidth="1"/>
    <col min="7186" max="7186" width="8.33203125" style="3" customWidth="1"/>
    <col min="7187" max="7187" width="7.109375" style="3" customWidth="1"/>
    <col min="7188" max="7188" width="6.6640625" style="3" customWidth="1"/>
    <col min="7189" max="7189" width="7.6640625" style="3" customWidth="1"/>
    <col min="7190" max="7190" width="7.109375" style="3" customWidth="1"/>
    <col min="7191" max="7191" width="8.33203125" style="3" customWidth="1"/>
    <col min="7192" max="7192" width="2.33203125" style="3" customWidth="1"/>
    <col min="7193" max="7193" width="15.6640625" style="3" customWidth="1"/>
    <col min="7194" max="7194" width="13.6640625" style="3" customWidth="1"/>
    <col min="7195" max="7195" width="10" style="3" bestFit="1" customWidth="1"/>
    <col min="7196" max="7427" width="8.88671875" style="3"/>
    <col min="7428" max="7428" width="2.109375" style="3" customWidth="1"/>
    <col min="7429" max="7429" width="11.6640625" style="3" customWidth="1"/>
    <col min="7430" max="7430" width="3.88671875" style="3" customWidth="1"/>
    <col min="7431" max="7431" width="8.88671875" style="3" customWidth="1"/>
    <col min="7432" max="7432" width="3.6640625" style="3" customWidth="1"/>
    <col min="7433" max="7433" width="8.88671875" style="3" customWidth="1"/>
    <col min="7434" max="7434" width="8.109375" style="3" customWidth="1"/>
    <col min="7435" max="7435" width="7.44140625" style="3" customWidth="1"/>
    <col min="7436" max="7436" width="9" style="3" customWidth="1"/>
    <col min="7437" max="7437" width="8" style="3" customWidth="1"/>
    <col min="7438" max="7438" width="8.109375" style="3" customWidth="1"/>
    <col min="7439" max="7439" width="7.5546875" style="3" customWidth="1"/>
    <col min="7440" max="7440" width="6.6640625" style="3" customWidth="1"/>
    <col min="7441" max="7441" width="8" style="3" customWidth="1"/>
    <col min="7442" max="7442" width="8.33203125" style="3" customWidth="1"/>
    <col min="7443" max="7443" width="7.109375" style="3" customWidth="1"/>
    <col min="7444" max="7444" width="6.6640625" style="3" customWidth="1"/>
    <col min="7445" max="7445" width="7.6640625" style="3" customWidth="1"/>
    <col min="7446" max="7446" width="7.109375" style="3" customWidth="1"/>
    <col min="7447" max="7447" width="8.33203125" style="3" customWidth="1"/>
    <col min="7448" max="7448" width="2.33203125" style="3" customWidth="1"/>
    <col min="7449" max="7449" width="15.6640625" style="3" customWidth="1"/>
    <col min="7450" max="7450" width="13.6640625" style="3" customWidth="1"/>
    <col min="7451" max="7451" width="10" style="3" bestFit="1" customWidth="1"/>
    <col min="7452" max="7683" width="8.88671875" style="3"/>
    <col min="7684" max="7684" width="2.109375" style="3" customWidth="1"/>
    <col min="7685" max="7685" width="11.6640625" style="3" customWidth="1"/>
    <col min="7686" max="7686" width="3.88671875" style="3" customWidth="1"/>
    <col min="7687" max="7687" width="8.88671875" style="3" customWidth="1"/>
    <col min="7688" max="7688" width="3.6640625" style="3" customWidth="1"/>
    <col min="7689" max="7689" width="8.88671875" style="3" customWidth="1"/>
    <col min="7690" max="7690" width="8.109375" style="3" customWidth="1"/>
    <col min="7691" max="7691" width="7.44140625" style="3" customWidth="1"/>
    <col min="7692" max="7692" width="9" style="3" customWidth="1"/>
    <col min="7693" max="7693" width="8" style="3" customWidth="1"/>
    <col min="7694" max="7694" width="8.109375" style="3" customWidth="1"/>
    <col min="7695" max="7695" width="7.5546875" style="3" customWidth="1"/>
    <col min="7696" max="7696" width="6.6640625" style="3" customWidth="1"/>
    <col min="7697" max="7697" width="8" style="3" customWidth="1"/>
    <col min="7698" max="7698" width="8.33203125" style="3" customWidth="1"/>
    <col min="7699" max="7699" width="7.109375" style="3" customWidth="1"/>
    <col min="7700" max="7700" width="6.6640625" style="3" customWidth="1"/>
    <col min="7701" max="7701" width="7.6640625" style="3" customWidth="1"/>
    <col min="7702" max="7702" width="7.109375" style="3" customWidth="1"/>
    <col min="7703" max="7703" width="8.33203125" style="3" customWidth="1"/>
    <col min="7704" max="7704" width="2.33203125" style="3" customWidth="1"/>
    <col min="7705" max="7705" width="15.6640625" style="3" customWidth="1"/>
    <col min="7706" max="7706" width="13.6640625" style="3" customWidth="1"/>
    <col min="7707" max="7707" width="10" style="3" bestFit="1" customWidth="1"/>
    <col min="7708" max="7939" width="8.88671875" style="3"/>
    <col min="7940" max="7940" width="2.109375" style="3" customWidth="1"/>
    <col min="7941" max="7941" width="11.6640625" style="3" customWidth="1"/>
    <col min="7942" max="7942" width="3.88671875" style="3" customWidth="1"/>
    <col min="7943" max="7943" width="8.88671875" style="3" customWidth="1"/>
    <col min="7944" max="7944" width="3.6640625" style="3" customWidth="1"/>
    <col min="7945" max="7945" width="8.88671875" style="3" customWidth="1"/>
    <col min="7946" max="7946" width="8.109375" style="3" customWidth="1"/>
    <col min="7947" max="7947" width="7.44140625" style="3" customWidth="1"/>
    <col min="7948" max="7948" width="9" style="3" customWidth="1"/>
    <col min="7949" max="7949" width="8" style="3" customWidth="1"/>
    <col min="7950" max="7950" width="8.109375" style="3" customWidth="1"/>
    <col min="7951" max="7951" width="7.5546875" style="3" customWidth="1"/>
    <col min="7952" max="7952" width="6.6640625" style="3" customWidth="1"/>
    <col min="7953" max="7953" width="8" style="3" customWidth="1"/>
    <col min="7954" max="7954" width="8.33203125" style="3" customWidth="1"/>
    <col min="7955" max="7955" width="7.109375" style="3" customWidth="1"/>
    <col min="7956" max="7956" width="6.6640625" style="3" customWidth="1"/>
    <col min="7957" max="7957" width="7.6640625" style="3" customWidth="1"/>
    <col min="7958" max="7958" width="7.109375" style="3" customWidth="1"/>
    <col min="7959" max="7959" width="8.33203125" style="3" customWidth="1"/>
    <col min="7960" max="7960" width="2.33203125" style="3" customWidth="1"/>
    <col min="7961" max="7961" width="15.6640625" style="3" customWidth="1"/>
    <col min="7962" max="7962" width="13.6640625" style="3" customWidth="1"/>
    <col min="7963" max="7963" width="10" style="3" bestFit="1" customWidth="1"/>
    <col min="7964" max="8195" width="8.88671875" style="3"/>
    <col min="8196" max="8196" width="2.109375" style="3" customWidth="1"/>
    <col min="8197" max="8197" width="11.6640625" style="3" customWidth="1"/>
    <col min="8198" max="8198" width="3.88671875" style="3" customWidth="1"/>
    <col min="8199" max="8199" width="8.88671875" style="3" customWidth="1"/>
    <col min="8200" max="8200" width="3.6640625" style="3" customWidth="1"/>
    <col min="8201" max="8201" width="8.88671875" style="3" customWidth="1"/>
    <col min="8202" max="8202" width="8.109375" style="3" customWidth="1"/>
    <col min="8203" max="8203" width="7.44140625" style="3" customWidth="1"/>
    <col min="8204" max="8204" width="9" style="3" customWidth="1"/>
    <col min="8205" max="8205" width="8" style="3" customWidth="1"/>
    <col min="8206" max="8206" width="8.109375" style="3" customWidth="1"/>
    <col min="8207" max="8207" width="7.5546875" style="3" customWidth="1"/>
    <col min="8208" max="8208" width="6.6640625" style="3" customWidth="1"/>
    <col min="8209" max="8209" width="8" style="3" customWidth="1"/>
    <col min="8210" max="8210" width="8.33203125" style="3" customWidth="1"/>
    <col min="8211" max="8211" width="7.109375" style="3" customWidth="1"/>
    <col min="8212" max="8212" width="6.6640625" style="3" customWidth="1"/>
    <col min="8213" max="8213" width="7.6640625" style="3" customWidth="1"/>
    <col min="8214" max="8214" width="7.109375" style="3" customWidth="1"/>
    <col min="8215" max="8215" width="8.33203125" style="3" customWidth="1"/>
    <col min="8216" max="8216" width="2.33203125" style="3" customWidth="1"/>
    <col min="8217" max="8217" width="15.6640625" style="3" customWidth="1"/>
    <col min="8218" max="8218" width="13.6640625" style="3" customWidth="1"/>
    <col min="8219" max="8219" width="10" style="3" bestFit="1" customWidth="1"/>
    <col min="8220" max="8451" width="8.88671875" style="3"/>
    <col min="8452" max="8452" width="2.109375" style="3" customWidth="1"/>
    <col min="8453" max="8453" width="11.6640625" style="3" customWidth="1"/>
    <col min="8454" max="8454" width="3.88671875" style="3" customWidth="1"/>
    <col min="8455" max="8455" width="8.88671875" style="3" customWidth="1"/>
    <col min="8456" max="8456" width="3.6640625" style="3" customWidth="1"/>
    <col min="8457" max="8457" width="8.88671875" style="3" customWidth="1"/>
    <col min="8458" max="8458" width="8.109375" style="3" customWidth="1"/>
    <col min="8459" max="8459" width="7.44140625" style="3" customWidth="1"/>
    <col min="8460" max="8460" width="9" style="3" customWidth="1"/>
    <col min="8461" max="8461" width="8" style="3" customWidth="1"/>
    <col min="8462" max="8462" width="8.109375" style="3" customWidth="1"/>
    <col min="8463" max="8463" width="7.5546875" style="3" customWidth="1"/>
    <col min="8464" max="8464" width="6.6640625" style="3" customWidth="1"/>
    <col min="8465" max="8465" width="8" style="3" customWidth="1"/>
    <col min="8466" max="8466" width="8.33203125" style="3" customWidth="1"/>
    <col min="8467" max="8467" width="7.109375" style="3" customWidth="1"/>
    <col min="8468" max="8468" width="6.6640625" style="3" customWidth="1"/>
    <col min="8469" max="8469" width="7.6640625" style="3" customWidth="1"/>
    <col min="8470" max="8470" width="7.109375" style="3" customWidth="1"/>
    <col min="8471" max="8471" width="8.33203125" style="3" customWidth="1"/>
    <col min="8472" max="8472" width="2.33203125" style="3" customWidth="1"/>
    <col min="8473" max="8473" width="15.6640625" style="3" customWidth="1"/>
    <col min="8474" max="8474" width="13.6640625" style="3" customWidth="1"/>
    <col min="8475" max="8475" width="10" style="3" bestFit="1" customWidth="1"/>
    <col min="8476" max="8707" width="8.88671875" style="3"/>
    <col min="8708" max="8708" width="2.109375" style="3" customWidth="1"/>
    <col min="8709" max="8709" width="11.6640625" style="3" customWidth="1"/>
    <col min="8710" max="8710" width="3.88671875" style="3" customWidth="1"/>
    <col min="8711" max="8711" width="8.88671875" style="3" customWidth="1"/>
    <col min="8712" max="8712" width="3.6640625" style="3" customWidth="1"/>
    <col min="8713" max="8713" width="8.88671875" style="3" customWidth="1"/>
    <col min="8714" max="8714" width="8.109375" style="3" customWidth="1"/>
    <col min="8715" max="8715" width="7.44140625" style="3" customWidth="1"/>
    <col min="8716" max="8716" width="9" style="3" customWidth="1"/>
    <col min="8717" max="8717" width="8" style="3" customWidth="1"/>
    <col min="8718" max="8718" width="8.109375" style="3" customWidth="1"/>
    <col min="8719" max="8719" width="7.5546875" style="3" customWidth="1"/>
    <col min="8720" max="8720" width="6.6640625" style="3" customWidth="1"/>
    <col min="8721" max="8721" width="8" style="3" customWidth="1"/>
    <col min="8722" max="8722" width="8.33203125" style="3" customWidth="1"/>
    <col min="8723" max="8723" width="7.109375" style="3" customWidth="1"/>
    <col min="8724" max="8724" width="6.6640625" style="3" customWidth="1"/>
    <col min="8725" max="8725" width="7.6640625" style="3" customWidth="1"/>
    <col min="8726" max="8726" width="7.109375" style="3" customWidth="1"/>
    <col min="8727" max="8727" width="8.33203125" style="3" customWidth="1"/>
    <col min="8728" max="8728" width="2.33203125" style="3" customWidth="1"/>
    <col min="8729" max="8729" width="15.6640625" style="3" customWidth="1"/>
    <col min="8730" max="8730" width="13.6640625" style="3" customWidth="1"/>
    <col min="8731" max="8731" width="10" style="3" bestFit="1" customWidth="1"/>
    <col min="8732" max="8963" width="8.88671875" style="3"/>
    <col min="8964" max="8964" width="2.109375" style="3" customWidth="1"/>
    <col min="8965" max="8965" width="11.6640625" style="3" customWidth="1"/>
    <col min="8966" max="8966" width="3.88671875" style="3" customWidth="1"/>
    <col min="8967" max="8967" width="8.88671875" style="3" customWidth="1"/>
    <col min="8968" max="8968" width="3.6640625" style="3" customWidth="1"/>
    <col min="8969" max="8969" width="8.88671875" style="3" customWidth="1"/>
    <col min="8970" max="8970" width="8.109375" style="3" customWidth="1"/>
    <col min="8971" max="8971" width="7.44140625" style="3" customWidth="1"/>
    <col min="8972" max="8972" width="9" style="3" customWidth="1"/>
    <col min="8973" max="8973" width="8" style="3" customWidth="1"/>
    <col min="8974" max="8974" width="8.109375" style="3" customWidth="1"/>
    <col min="8975" max="8975" width="7.5546875" style="3" customWidth="1"/>
    <col min="8976" max="8976" width="6.6640625" style="3" customWidth="1"/>
    <col min="8977" max="8977" width="8" style="3" customWidth="1"/>
    <col min="8978" max="8978" width="8.33203125" style="3" customWidth="1"/>
    <col min="8979" max="8979" width="7.109375" style="3" customWidth="1"/>
    <col min="8980" max="8980" width="6.6640625" style="3" customWidth="1"/>
    <col min="8981" max="8981" width="7.6640625" style="3" customWidth="1"/>
    <col min="8982" max="8982" width="7.109375" style="3" customWidth="1"/>
    <col min="8983" max="8983" width="8.33203125" style="3" customWidth="1"/>
    <col min="8984" max="8984" width="2.33203125" style="3" customWidth="1"/>
    <col min="8985" max="8985" width="15.6640625" style="3" customWidth="1"/>
    <col min="8986" max="8986" width="13.6640625" style="3" customWidth="1"/>
    <col min="8987" max="8987" width="10" style="3" bestFit="1" customWidth="1"/>
    <col min="8988" max="9219" width="8.88671875" style="3"/>
    <col min="9220" max="9220" width="2.109375" style="3" customWidth="1"/>
    <col min="9221" max="9221" width="11.6640625" style="3" customWidth="1"/>
    <col min="9222" max="9222" width="3.88671875" style="3" customWidth="1"/>
    <col min="9223" max="9223" width="8.88671875" style="3" customWidth="1"/>
    <col min="9224" max="9224" width="3.6640625" style="3" customWidth="1"/>
    <col min="9225" max="9225" width="8.88671875" style="3" customWidth="1"/>
    <col min="9226" max="9226" width="8.109375" style="3" customWidth="1"/>
    <col min="9227" max="9227" width="7.44140625" style="3" customWidth="1"/>
    <col min="9228" max="9228" width="9" style="3" customWidth="1"/>
    <col min="9229" max="9229" width="8" style="3" customWidth="1"/>
    <col min="9230" max="9230" width="8.109375" style="3" customWidth="1"/>
    <col min="9231" max="9231" width="7.5546875" style="3" customWidth="1"/>
    <col min="9232" max="9232" width="6.6640625" style="3" customWidth="1"/>
    <col min="9233" max="9233" width="8" style="3" customWidth="1"/>
    <col min="9234" max="9234" width="8.33203125" style="3" customWidth="1"/>
    <col min="9235" max="9235" width="7.109375" style="3" customWidth="1"/>
    <col min="9236" max="9236" width="6.6640625" style="3" customWidth="1"/>
    <col min="9237" max="9237" width="7.6640625" style="3" customWidth="1"/>
    <col min="9238" max="9238" width="7.109375" style="3" customWidth="1"/>
    <col min="9239" max="9239" width="8.33203125" style="3" customWidth="1"/>
    <col min="9240" max="9240" width="2.33203125" style="3" customWidth="1"/>
    <col min="9241" max="9241" width="15.6640625" style="3" customWidth="1"/>
    <col min="9242" max="9242" width="13.6640625" style="3" customWidth="1"/>
    <col min="9243" max="9243" width="10" style="3" bestFit="1" customWidth="1"/>
    <col min="9244" max="9475" width="8.88671875" style="3"/>
    <col min="9476" max="9476" width="2.109375" style="3" customWidth="1"/>
    <col min="9477" max="9477" width="11.6640625" style="3" customWidth="1"/>
    <col min="9478" max="9478" width="3.88671875" style="3" customWidth="1"/>
    <col min="9479" max="9479" width="8.88671875" style="3" customWidth="1"/>
    <col min="9480" max="9480" width="3.6640625" style="3" customWidth="1"/>
    <col min="9481" max="9481" width="8.88671875" style="3" customWidth="1"/>
    <col min="9482" max="9482" width="8.109375" style="3" customWidth="1"/>
    <col min="9483" max="9483" width="7.44140625" style="3" customWidth="1"/>
    <col min="9484" max="9484" width="9" style="3" customWidth="1"/>
    <col min="9485" max="9485" width="8" style="3" customWidth="1"/>
    <col min="9486" max="9486" width="8.109375" style="3" customWidth="1"/>
    <col min="9487" max="9487" width="7.5546875" style="3" customWidth="1"/>
    <col min="9488" max="9488" width="6.6640625" style="3" customWidth="1"/>
    <col min="9489" max="9489" width="8" style="3" customWidth="1"/>
    <col min="9490" max="9490" width="8.33203125" style="3" customWidth="1"/>
    <col min="9491" max="9491" width="7.109375" style="3" customWidth="1"/>
    <col min="9492" max="9492" width="6.6640625" style="3" customWidth="1"/>
    <col min="9493" max="9493" width="7.6640625" style="3" customWidth="1"/>
    <col min="9494" max="9494" width="7.109375" style="3" customWidth="1"/>
    <col min="9495" max="9495" width="8.33203125" style="3" customWidth="1"/>
    <col min="9496" max="9496" width="2.33203125" style="3" customWidth="1"/>
    <col min="9497" max="9497" width="15.6640625" style="3" customWidth="1"/>
    <col min="9498" max="9498" width="13.6640625" style="3" customWidth="1"/>
    <col min="9499" max="9499" width="10" style="3" bestFit="1" customWidth="1"/>
    <col min="9500" max="9731" width="8.88671875" style="3"/>
    <col min="9732" max="9732" width="2.109375" style="3" customWidth="1"/>
    <col min="9733" max="9733" width="11.6640625" style="3" customWidth="1"/>
    <col min="9734" max="9734" width="3.88671875" style="3" customWidth="1"/>
    <col min="9735" max="9735" width="8.88671875" style="3" customWidth="1"/>
    <col min="9736" max="9736" width="3.6640625" style="3" customWidth="1"/>
    <col min="9737" max="9737" width="8.88671875" style="3" customWidth="1"/>
    <col min="9738" max="9738" width="8.109375" style="3" customWidth="1"/>
    <col min="9739" max="9739" width="7.44140625" style="3" customWidth="1"/>
    <col min="9740" max="9740" width="9" style="3" customWidth="1"/>
    <col min="9741" max="9741" width="8" style="3" customWidth="1"/>
    <col min="9742" max="9742" width="8.109375" style="3" customWidth="1"/>
    <col min="9743" max="9743" width="7.5546875" style="3" customWidth="1"/>
    <col min="9744" max="9744" width="6.6640625" style="3" customWidth="1"/>
    <col min="9745" max="9745" width="8" style="3" customWidth="1"/>
    <col min="9746" max="9746" width="8.33203125" style="3" customWidth="1"/>
    <col min="9747" max="9747" width="7.109375" style="3" customWidth="1"/>
    <col min="9748" max="9748" width="6.6640625" style="3" customWidth="1"/>
    <col min="9749" max="9749" width="7.6640625" style="3" customWidth="1"/>
    <col min="9750" max="9750" width="7.109375" style="3" customWidth="1"/>
    <col min="9751" max="9751" width="8.33203125" style="3" customWidth="1"/>
    <col min="9752" max="9752" width="2.33203125" style="3" customWidth="1"/>
    <col min="9753" max="9753" width="15.6640625" style="3" customWidth="1"/>
    <col min="9754" max="9754" width="13.6640625" style="3" customWidth="1"/>
    <col min="9755" max="9755" width="10" style="3" bestFit="1" customWidth="1"/>
    <col min="9756" max="9987" width="8.88671875" style="3"/>
    <col min="9988" max="9988" width="2.109375" style="3" customWidth="1"/>
    <col min="9989" max="9989" width="11.6640625" style="3" customWidth="1"/>
    <col min="9990" max="9990" width="3.88671875" style="3" customWidth="1"/>
    <col min="9991" max="9991" width="8.88671875" style="3" customWidth="1"/>
    <col min="9992" max="9992" width="3.6640625" style="3" customWidth="1"/>
    <col min="9993" max="9993" width="8.88671875" style="3" customWidth="1"/>
    <col min="9994" max="9994" width="8.109375" style="3" customWidth="1"/>
    <col min="9995" max="9995" width="7.44140625" style="3" customWidth="1"/>
    <col min="9996" max="9996" width="9" style="3" customWidth="1"/>
    <col min="9997" max="9997" width="8" style="3" customWidth="1"/>
    <col min="9998" max="9998" width="8.109375" style="3" customWidth="1"/>
    <col min="9999" max="9999" width="7.5546875" style="3" customWidth="1"/>
    <col min="10000" max="10000" width="6.6640625" style="3" customWidth="1"/>
    <col min="10001" max="10001" width="8" style="3" customWidth="1"/>
    <col min="10002" max="10002" width="8.33203125" style="3" customWidth="1"/>
    <col min="10003" max="10003" width="7.109375" style="3" customWidth="1"/>
    <col min="10004" max="10004" width="6.6640625" style="3" customWidth="1"/>
    <col min="10005" max="10005" width="7.6640625" style="3" customWidth="1"/>
    <col min="10006" max="10006" width="7.109375" style="3" customWidth="1"/>
    <col min="10007" max="10007" width="8.33203125" style="3" customWidth="1"/>
    <col min="10008" max="10008" width="2.33203125" style="3" customWidth="1"/>
    <col min="10009" max="10009" width="15.6640625" style="3" customWidth="1"/>
    <col min="10010" max="10010" width="13.6640625" style="3" customWidth="1"/>
    <col min="10011" max="10011" width="10" style="3" bestFit="1" customWidth="1"/>
    <col min="10012" max="10243" width="8.88671875" style="3"/>
    <col min="10244" max="10244" width="2.109375" style="3" customWidth="1"/>
    <col min="10245" max="10245" width="11.6640625" style="3" customWidth="1"/>
    <col min="10246" max="10246" width="3.88671875" style="3" customWidth="1"/>
    <col min="10247" max="10247" width="8.88671875" style="3" customWidth="1"/>
    <col min="10248" max="10248" width="3.6640625" style="3" customWidth="1"/>
    <col min="10249" max="10249" width="8.88671875" style="3" customWidth="1"/>
    <col min="10250" max="10250" width="8.109375" style="3" customWidth="1"/>
    <col min="10251" max="10251" width="7.44140625" style="3" customWidth="1"/>
    <col min="10252" max="10252" width="9" style="3" customWidth="1"/>
    <col min="10253" max="10253" width="8" style="3" customWidth="1"/>
    <col min="10254" max="10254" width="8.109375" style="3" customWidth="1"/>
    <col min="10255" max="10255" width="7.5546875" style="3" customWidth="1"/>
    <col min="10256" max="10256" width="6.6640625" style="3" customWidth="1"/>
    <col min="10257" max="10257" width="8" style="3" customWidth="1"/>
    <col min="10258" max="10258" width="8.33203125" style="3" customWidth="1"/>
    <col min="10259" max="10259" width="7.109375" style="3" customWidth="1"/>
    <col min="10260" max="10260" width="6.6640625" style="3" customWidth="1"/>
    <col min="10261" max="10261" width="7.6640625" style="3" customWidth="1"/>
    <col min="10262" max="10262" width="7.109375" style="3" customWidth="1"/>
    <col min="10263" max="10263" width="8.33203125" style="3" customWidth="1"/>
    <col min="10264" max="10264" width="2.33203125" style="3" customWidth="1"/>
    <col min="10265" max="10265" width="15.6640625" style="3" customWidth="1"/>
    <col min="10266" max="10266" width="13.6640625" style="3" customWidth="1"/>
    <col min="10267" max="10267" width="10" style="3" bestFit="1" customWidth="1"/>
    <col min="10268" max="10499" width="8.88671875" style="3"/>
    <col min="10500" max="10500" width="2.109375" style="3" customWidth="1"/>
    <col min="10501" max="10501" width="11.6640625" style="3" customWidth="1"/>
    <col min="10502" max="10502" width="3.88671875" style="3" customWidth="1"/>
    <col min="10503" max="10503" width="8.88671875" style="3" customWidth="1"/>
    <col min="10504" max="10504" width="3.6640625" style="3" customWidth="1"/>
    <col min="10505" max="10505" width="8.88671875" style="3" customWidth="1"/>
    <col min="10506" max="10506" width="8.109375" style="3" customWidth="1"/>
    <col min="10507" max="10507" width="7.44140625" style="3" customWidth="1"/>
    <col min="10508" max="10508" width="9" style="3" customWidth="1"/>
    <col min="10509" max="10509" width="8" style="3" customWidth="1"/>
    <col min="10510" max="10510" width="8.109375" style="3" customWidth="1"/>
    <col min="10511" max="10511" width="7.5546875" style="3" customWidth="1"/>
    <col min="10512" max="10512" width="6.6640625" style="3" customWidth="1"/>
    <col min="10513" max="10513" width="8" style="3" customWidth="1"/>
    <col min="10514" max="10514" width="8.33203125" style="3" customWidth="1"/>
    <col min="10515" max="10515" width="7.109375" style="3" customWidth="1"/>
    <col min="10516" max="10516" width="6.6640625" style="3" customWidth="1"/>
    <col min="10517" max="10517" width="7.6640625" style="3" customWidth="1"/>
    <col min="10518" max="10518" width="7.109375" style="3" customWidth="1"/>
    <col min="10519" max="10519" width="8.33203125" style="3" customWidth="1"/>
    <col min="10520" max="10520" width="2.33203125" style="3" customWidth="1"/>
    <col min="10521" max="10521" width="15.6640625" style="3" customWidth="1"/>
    <col min="10522" max="10522" width="13.6640625" style="3" customWidth="1"/>
    <col min="10523" max="10523" width="10" style="3" bestFit="1" customWidth="1"/>
    <col min="10524" max="10755" width="8.88671875" style="3"/>
    <col min="10756" max="10756" width="2.109375" style="3" customWidth="1"/>
    <col min="10757" max="10757" width="11.6640625" style="3" customWidth="1"/>
    <col min="10758" max="10758" width="3.88671875" style="3" customWidth="1"/>
    <col min="10759" max="10759" width="8.88671875" style="3" customWidth="1"/>
    <col min="10760" max="10760" width="3.6640625" style="3" customWidth="1"/>
    <col min="10761" max="10761" width="8.88671875" style="3" customWidth="1"/>
    <col min="10762" max="10762" width="8.109375" style="3" customWidth="1"/>
    <col min="10763" max="10763" width="7.44140625" style="3" customWidth="1"/>
    <col min="10764" max="10764" width="9" style="3" customWidth="1"/>
    <col min="10765" max="10765" width="8" style="3" customWidth="1"/>
    <col min="10766" max="10766" width="8.109375" style="3" customWidth="1"/>
    <col min="10767" max="10767" width="7.5546875" style="3" customWidth="1"/>
    <col min="10768" max="10768" width="6.6640625" style="3" customWidth="1"/>
    <col min="10769" max="10769" width="8" style="3" customWidth="1"/>
    <col min="10770" max="10770" width="8.33203125" style="3" customWidth="1"/>
    <col min="10771" max="10771" width="7.109375" style="3" customWidth="1"/>
    <col min="10772" max="10772" width="6.6640625" style="3" customWidth="1"/>
    <col min="10773" max="10773" width="7.6640625" style="3" customWidth="1"/>
    <col min="10774" max="10774" width="7.109375" style="3" customWidth="1"/>
    <col min="10775" max="10775" width="8.33203125" style="3" customWidth="1"/>
    <col min="10776" max="10776" width="2.33203125" style="3" customWidth="1"/>
    <col min="10777" max="10777" width="15.6640625" style="3" customWidth="1"/>
    <col min="10778" max="10778" width="13.6640625" style="3" customWidth="1"/>
    <col min="10779" max="10779" width="10" style="3" bestFit="1" customWidth="1"/>
    <col min="10780" max="11011" width="8.88671875" style="3"/>
    <col min="11012" max="11012" width="2.109375" style="3" customWidth="1"/>
    <col min="11013" max="11013" width="11.6640625" style="3" customWidth="1"/>
    <col min="11014" max="11014" width="3.88671875" style="3" customWidth="1"/>
    <col min="11015" max="11015" width="8.88671875" style="3" customWidth="1"/>
    <col min="11016" max="11016" width="3.6640625" style="3" customWidth="1"/>
    <col min="11017" max="11017" width="8.88671875" style="3" customWidth="1"/>
    <col min="11018" max="11018" width="8.109375" style="3" customWidth="1"/>
    <col min="11019" max="11019" width="7.44140625" style="3" customWidth="1"/>
    <col min="11020" max="11020" width="9" style="3" customWidth="1"/>
    <col min="11021" max="11021" width="8" style="3" customWidth="1"/>
    <col min="11022" max="11022" width="8.109375" style="3" customWidth="1"/>
    <col min="11023" max="11023" width="7.5546875" style="3" customWidth="1"/>
    <col min="11024" max="11024" width="6.6640625" style="3" customWidth="1"/>
    <col min="11025" max="11025" width="8" style="3" customWidth="1"/>
    <col min="11026" max="11026" width="8.33203125" style="3" customWidth="1"/>
    <col min="11027" max="11027" width="7.109375" style="3" customWidth="1"/>
    <col min="11028" max="11028" width="6.6640625" style="3" customWidth="1"/>
    <col min="11029" max="11029" width="7.6640625" style="3" customWidth="1"/>
    <col min="11030" max="11030" width="7.109375" style="3" customWidth="1"/>
    <col min="11031" max="11031" width="8.33203125" style="3" customWidth="1"/>
    <col min="11032" max="11032" width="2.33203125" style="3" customWidth="1"/>
    <col min="11033" max="11033" width="15.6640625" style="3" customWidth="1"/>
    <col min="11034" max="11034" width="13.6640625" style="3" customWidth="1"/>
    <col min="11035" max="11035" width="10" style="3" bestFit="1" customWidth="1"/>
    <col min="11036" max="11267" width="8.88671875" style="3"/>
    <col min="11268" max="11268" width="2.109375" style="3" customWidth="1"/>
    <col min="11269" max="11269" width="11.6640625" style="3" customWidth="1"/>
    <col min="11270" max="11270" width="3.88671875" style="3" customWidth="1"/>
    <col min="11271" max="11271" width="8.88671875" style="3" customWidth="1"/>
    <col min="11272" max="11272" width="3.6640625" style="3" customWidth="1"/>
    <col min="11273" max="11273" width="8.88671875" style="3" customWidth="1"/>
    <col min="11274" max="11274" width="8.109375" style="3" customWidth="1"/>
    <col min="11275" max="11275" width="7.44140625" style="3" customWidth="1"/>
    <col min="11276" max="11276" width="9" style="3" customWidth="1"/>
    <col min="11277" max="11277" width="8" style="3" customWidth="1"/>
    <col min="11278" max="11278" width="8.109375" style="3" customWidth="1"/>
    <col min="11279" max="11279" width="7.5546875" style="3" customWidth="1"/>
    <col min="11280" max="11280" width="6.6640625" style="3" customWidth="1"/>
    <col min="11281" max="11281" width="8" style="3" customWidth="1"/>
    <col min="11282" max="11282" width="8.33203125" style="3" customWidth="1"/>
    <col min="11283" max="11283" width="7.109375" style="3" customWidth="1"/>
    <col min="11284" max="11284" width="6.6640625" style="3" customWidth="1"/>
    <col min="11285" max="11285" width="7.6640625" style="3" customWidth="1"/>
    <col min="11286" max="11286" width="7.109375" style="3" customWidth="1"/>
    <col min="11287" max="11287" width="8.33203125" style="3" customWidth="1"/>
    <col min="11288" max="11288" width="2.33203125" style="3" customWidth="1"/>
    <col min="11289" max="11289" width="15.6640625" style="3" customWidth="1"/>
    <col min="11290" max="11290" width="13.6640625" style="3" customWidth="1"/>
    <col min="11291" max="11291" width="10" style="3" bestFit="1" customWidth="1"/>
    <col min="11292" max="11523" width="8.88671875" style="3"/>
    <col min="11524" max="11524" width="2.109375" style="3" customWidth="1"/>
    <col min="11525" max="11525" width="11.6640625" style="3" customWidth="1"/>
    <col min="11526" max="11526" width="3.88671875" style="3" customWidth="1"/>
    <col min="11527" max="11527" width="8.88671875" style="3" customWidth="1"/>
    <col min="11528" max="11528" width="3.6640625" style="3" customWidth="1"/>
    <col min="11529" max="11529" width="8.88671875" style="3" customWidth="1"/>
    <col min="11530" max="11530" width="8.109375" style="3" customWidth="1"/>
    <col min="11531" max="11531" width="7.44140625" style="3" customWidth="1"/>
    <col min="11532" max="11532" width="9" style="3" customWidth="1"/>
    <col min="11533" max="11533" width="8" style="3" customWidth="1"/>
    <col min="11534" max="11534" width="8.109375" style="3" customWidth="1"/>
    <col min="11535" max="11535" width="7.5546875" style="3" customWidth="1"/>
    <col min="11536" max="11536" width="6.6640625" style="3" customWidth="1"/>
    <col min="11537" max="11537" width="8" style="3" customWidth="1"/>
    <col min="11538" max="11538" width="8.33203125" style="3" customWidth="1"/>
    <col min="11539" max="11539" width="7.109375" style="3" customWidth="1"/>
    <col min="11540" max="11540" width="6.6640625" style="3" customWidth="1"/>
    <col min="11541" max="11541" width="7.6640625" style="3" customWidth="1"/>
    <col min="11542" max="11542" width="7.109375" style="3" customWidth="1"/>
    <col min="11543" max="11543" width="8.33203125" style="3" customWidth="1"/>
    <col min="11544" max="11544" width="2.33203125" style="3" customWidth="1"/>
    <col min="11545" max="11545" width="15.6640625" style="3" customWidth="1"/>
    <col min="11546" max="11546" width="13.6640625" style="3" customWidth="1"/>
    <col min="11547" max="11547" width="10" style="3" bestFit="1" customWidth="1"/>
    <col min="11548" max="11779" width="8.88671875" style="3"/>
    <col min="11780" max="11780" width="2.109375" style="3" customWidth="1"/>
    <col min="11781" max="11781" width="11.6640625" style="3" customWidth="1"/>
    <col min="11782" max="11782" width="3.88671875" style="3" customWidth="1"/>
    <col min="11783" max="11783" width="8.88671875" style="3" customWidth="1"/>
    <col min="11784" max="11784" width="3.6640625" style="3" customWidth="1"/>
    <col min="11785" max="11785" width="8.88671875" style="3" customWidth="1"/>
    <col min="11786" max="11786" width="8.109375" style="3" customWidth="1"/>
    <col min="11787" max="11787" width="7.44140625" style="3" customWidth="1"/>
    <col min="11788" max="11788" width="9" style="3" customWidth="1"/>
    <col min="11789" max="11789" width="8" style="3" customWidth="1"/>
    <col min="11790" max="11790" width="8.109375" style="3" customWidth="1"/>
    <col min="11791" max="11791" width="7.5546875" style="3" customWidth="1"/>
    <col min="11792" max="11792" width="6.6640625" style="3" customWidth="1"/>
    <col min="11793" max="11793" width="8" style="3" customWidth="1"/>
    <col min="11794" max="11794" width="8.33203125" style="3" customWidth="1"/>
    <col min="11795" max="11795" width="7.109375" style="3" customWidth="1"/>
    <col min="11796" max="11796" width="6.6640625" style="3" customWidth="1"/>
    <col min="11797" max="11797" width="7.6640625" style="3" customWidth="1"/>
    <col min="11798" max="11798" width="7.109375" style="3" customWidth="1"/>
    <col min="11799" max="11799" width="8.33203125" style="3" customWidth="1"/>
    <col min="11800" max="11800" width="2.33203125" style="3" customWidth="1"/>
    <col min="11801" max="11801" width="15.6640625" style="3" customWidth="1"/>
    <col min="11802" max="11802" width="13.6640625" style="3" customWidth="1"/>
    <col min="11803" max="11803" width="10" style="3" bestFit="1" customWidth="1"/>
    <col min="11804" max="12035" width="8.88671875" style="3"/>
    <col min="12036" max="12036" width="2.109375" style="3" customWidth="1"/>
    <col min="12037" max="12037" width="11.6640625" style="3" customWidth="1"/>
    <col min="12038" max="12038" width="3.88671875" style="3" customWidth="1"/>
    <col min="12039" max="12039" width="8.88671875" style="3" customWidth="1"/>
    <col min="12040" max="12040" width="3.6640625" style="3" customWidth="1"/>
    <col min="12041" max="12041" width="8.88671875" style="3" customWidth="1"/>
    <col min="12042" max="12042" width="8.109375" style="3" customWidth="1"/>
    <col min="12043" max="12043" width="7.44140625" style="3" customWidth="1"/>
    <col min="12044" max="12044" width="9" style="3" customWidth="1"/>
    <col min="12045" max="12045" width="8" style="3" customWidth="1"/>
    <col min="12046" max="12046" width="8.109375" style="3" customWidth="1"/>
    <col min="12047" max="12047" width="7.5546875" style="3" customWidth="1"/>
    <col min="12048" max="12048" width="6.6640625" style="3" customWidth="1"/>
    <col min="12049" max="12049" width="8" style="3" customWidth="1"/>
    <col min="12050" max="12050" width="8.33203125" style="3" customWidth="1"/>
    <col min="12051" max="12051" width="7.109375" style="3" customWidth="1"/>
    <col min="12052" max="12052" width="6.6640625" style="3" customWidth="1"/>
    <col min="12053" max="12053" width="7.6640625" style="3" customWidth="1"/>
    <col min="12054" max="12054" width="7.109375" style="3" customWidth="1"/>
    <col min="12055" max="12055" width="8.33203125" style="3" customWidth="1"/>
    <col min="12056" max="12056" width="2.33203125" style="3" customWidth="1"/>
    <col min="12057" max="12057" width="15.6640625" style="3" customWidth="1"/>
    <col min="12058" max="12058" width="13.6640625" style="3" customWidth="1"/>
    <col min="12059" max="12059" width="10" style="3" bestFit="1" customWidth="1"/>
    <col min="12060" max="12291" width="8.88671875" style="3"/>
    <col min="12292" max="12292" width="2.109375" style="3" customWidth="1"/>
    <col min="12293" max="12293" width="11.6640625" style="3" customWidth="1"/>
    <col min="12294" max="12294" width="3.88671875" style="3" customWidth="1"/>
    <col min="12295" max="12295" width="8.88671875" style="3" customWidth="1"/>
    <col min="12296" max="12296" width="3.6640625" style="3" customWidth="1"/>
    <col min="12297" max="12297" width="8.88671875" style="3" customWidth="1"/>
    <col min="12298" max="12298" width="8.109375" style="3" customWidth="1"/>
    <col min="12299" max="12299" width="7.44140625" style="3" customWidth="1"/>
    <col min="12300" max="12300" width="9" style="3" customWidth="1"/>
    <col min="12301" max="12301" width="8" style="3" customWidth="1"/>
    <col min="12302" max="12302" width="8.109375" style="3" customWidth="1"/>
    <col min="12303" max="12303" width="7.5546875" style="3" customWidth="1"/>
    <col min="12304" max="12304" width="6.6640625" style="3" customWidth="1"/>
    <col min="12305" max="12305" width="8" style="3" customWidth="1"/>
    <col min="12306" max="12306" width="8.33203125" style="3" customWidth="1"/>
    <col min="12307" max="12307" width="7.109375" style="3" customWidth="1"/>
    <col min="12308" max="12308" width="6.6640625" style="3" customWidth="1"/>
    <col min="12309" max="12309" width="7.6640625" style="3" customWidth="1"/>
    <col min="12310" max="12310" width="7.109375" style="3" customWidth="1"/>
    <col min="12311" max="12311" width="8.33203125" style="3" customWidth="1"/>
    <col min="12312" max="12312" width="2.33203125" style="3" customWidth="1"/>
    <col min="12313" max="12313" width="15.6640625" style="3" customWidth="1"/>
    <col min="12314" max="12314" width="13.6640625" style="3" customWidth="1"/>
    <col min="12315" max="12315" width="10" style="3" bestFit="1" customWidth="1"/>
    <col min="12316" max="12547" width="8.88671875" style="3"/>
    <col min="12548" max="12548" width="2.109375" style="3" customWidth="1"/>
    <col min="12549" max="12549" width="11.6640625" style="3" customWidth="1"/>
    <col min="12550" max="12550" width="3.88671875" style="3" customWidth="1"/>
    <col min="12551" max="12551" width="8.88671875" style="3" customWidth="1"/>
    <col min="12552" max="12552" width="3.6640625" style="3" customWidth="1"/>
    <col min="12553" max="12553" width="8.88671875" style="3" customWidth="1"/>
    <col min="12554" max="12554" width="8.109375" style="3" customWidth="1"/>
    <col min="12555" max="12555" width="7.44140625" style="3" customWidth="1"/>
    <col min="12556" max="12556" width="9" style="3" customWidth="1"/>
    <col min="12557" max="12557" width="8" style="3" customWidth="1"/>
    <col min="12558" max="12558" width="8.109375" style="3" customWidth="1"/>
    <col min="12559" max="12559" width="7.5546875" style="3" customWidth="1"/>
    <col min="12560" max="12560" width="6.6640625" style="3" customWidth="1"/>
    <col min="12561" max="12561" width="8" style="3" customWidth="1"/>
    <col min="12562" max="12562" width="8.33203125" style="3" customWidth="1"/>
    <col min="12563" max="12563" width="7.109375" style="3" customWidth="1"/>
    <col min="12564" max="12564" width="6.6640625" style="3" customWidth="1"/>
    <col min="12565" max="12565" width="7.6640625" style="3" customWidth="1"/>
    <col min="12566" max="12566" width="7.109375" style="3" customWidth="1"/>
    <col min="12567" max="12567" width="8.33203125" style="3" customWidth="1"/>
    <col min="12568" max="12568" width="2.33203125" style="3" customWidth="1"/>
    <col min="12569" max="12569" width="15.6640625" style="3" customWidth="1"/>
    <col min="12570" max="12570" width="13.6640625" style="3" customWidth="1"/>
    <col min="12571" max="12571" width="10" style="3" bestFit="1" customWidth="1"/>
    <col min="12572" max="12803" width="8.88671875" style="3"/>
    <col min="12804" max="12804" width="2.109375" style="3" customWidth="1"/>
    <col min="12805" max="12805" width="11.6640625" style="3" customWidth="1"/>
    <col min="12806" max="12806" width="3.88671875" style="3" customWidth="1"/>
    <col min="12807" max="12807" width="8.88671875" style="3" customWidth="1"/>
    <col min="12808" max="12808" width="3.6640625" style="3" customWidth="1"/>
    <col min="12809" max="12809" width="8.88671875" style="3" customWidth="1"/>
    <col min="12810" max="12810" width="8.109375" style="3" customWidth="1"/>
    <col min="12811" max="12811" width="7.44140625" style="3" customWidth="1"/>
    <col min="12812" max="12812" width="9" style="3" customWidth="1"/>
    <col min="12813" max="12813" width="8" style="3" customWidth="1"/>
    <col min="12814" max="12814" width="8.109375" style="3" customWidth="1"/>
    <col min="12815" max="12815" width="7.5546875" style="3" customWidth="1"/>
    <col min="12816" max="12816" width="6.6640625" style="3" customWidth="1"/>
    <col min="12817" max="12817" width="8" style="3" customWidth="1"/>
    <col min="12818" max="12818" width="8.33203125" style="3" customWidth="1"/>
    <col min="12819" max="12819" width="7.109375" style="3" customWidth="1"/>
    <col min="12820" max="12820" width="6.6640625" style="3" customWidth="1"/>
    <col min="12821" max="12821" width="7.6640625" style="3" customWidth="1"/>
    <col min="12822" max="12822" width="7.109375" style="3" customWidth="1"/>
    <col min="12823" max="12823" width="8.33203125" style="3" customWidth="1"/>
    <col min="12824" max="12824" width="2.33203125" style="3" customWidth="1"/>
    <col min="12825" max="12825" width="15.6640625" style="3" customWidth="1"/>
    <col min="12826" max="12826" width="13.6640625" style="3" customWidth="1"/>
    <col min="12827" max="12827" width="10" style="3" bestFit="1" customWidth="1"/>
    <col min="12828" max="13059" width="8.88671875" style="3"/>
    <col min="13060" max="13060" width="2.109375" style="3" customWidth="1"/>
    <col min="13061" max="13061" width="11.6640625" style="3" customWidth="1"/>
    <col min="13062" max="13062" width="3.88671875" style="3" customWidth="1"/>
    <col min="13063" max="13063" width="8.88671875" style="3" customWidth="1"/>
    <col min="13064" max="13064" width="3.6640625" style="3" customWidth="1"/>
    <col min="13065" max="13065" width="8.88671875" style="3" customWidth="1"/>
    <col min="13066" max="13066" width="8.109375" style="3" customWidth="1"/>
    <col min="13067" max="13067" width="7.44140625" style="3" customWidth="1"/>
    <col min="13068" max="13068" width="9" style="3" customWidth="1"/>
    <col min="13069" max="13069" width="8" style="3" customWidth="1"/>
    <col min="13070" max="13070" width="8.109375" style="3" customWidth="1"/>
    <col min="13071" max="13071" width="7.5546875" style="3" customWidth="1"/>
    <col min="13072" max="13072" width="6.6640625" style="3" customWidth="1"/>
    <col min="13073" max="13073" width="8" style="3" customWidth="1"/>
    <col min="13074" max="13074" width="8.33203125" style="3" customWidth="1"/>
    <col min="13075" max="13075" width="7.109375" style="3" customWidth="1"/>
    <col min="13076" max="13076" width="6.6640625" style="3" customWidth="1"/>
    <col min="13077" max="13077" width="7.6640625" style="3" customWidth="1"/>
    <col min="13078" max="13078" width="7.109375" style="3" customWidth="1"/>
    <col min="13079" max="13079" width="8.33203125" style="3" customWidth="1"/>
    <col min="13080" max="13080" width="2.33203125" style="3" customWidth="1"/>
    <col min="13081" max="13081" width="15.6640625" style="3" customWidth="1"/>
    <col min="13082" max="13082" width="13.6640625" style="3" customWidth="1"/>
    <col min="13083" max="13083" width="10" style="3" bestFit="1" customWidth="1"/>
    <col min="13084" max="13315" width="8.88671875" style="3"/>
    <col min="13316" max="13316" width="2.109375" style="3" customWidth="1"/>
    <col min="13317" max="13317" width="11.6640625" style="3" customWidth="1"/>
    <col min="13318" max="13318" width="3.88671875" style="3" customWidth="1"/>
    <col min="13319" max="13319" width="8.88671875" style="3" customWidth="1"/>
    <col min="13320" max="13320" width="3.6640625" style="3" customWidth="1"/>
    <col min="13321" max="13321" width="8.88671875" style="3" customWidth="1"/>
    <col min="13322" max="13322" width="8.109375" style="3" customWidth="1"/>
    <col min="13323" max="13323" width="7.44140625" style="3" customWidth="1"/>
    <col min="13324" max="13324" width="9" style="3" customWidth="1"/>
    <col min="13325" max="13325" width="8" style="3" customWidth="1"/>
    <col min="13326" max="13326" width="8.109375" style="3" customWidth="1"/>
    <col min="13327" max="13327" width="7.5546875" style="3" customWidth="1"/>
    <col min="13328" max="13328" width="6.6640625" style="3" customWidth="1"/>
    <col min="13329" max="13329" width="8" style="3" customWidth="1"/>
    <col min="13330" max="13330" width="8.33203125" style="3" customWidth="1"/>
    <col min="13331" max="13331" width="7.109375" style="3" customWidth="1"/>
    <col min="13332" max="13332" width="6.6640625" style="3" customWidth="1"/>
    <col min="13333" max="13333" width="7.6640625" style="3" customWidth="1"/>
    <col min="13334" max="13334" width="7.109375" style="3" customWidth="1"/>
    <col min="13335" max="13335" width="8.33203125" style="3" customWidth="1"/>
    <col min="13336" max="13336" width="2.33203125" style="3" customWidth="1"/>
    <col min="13337" max="13337" width="15.6640625" style="3" customWidth="1"/>
    <col min="13338" max="13338" width="13.6640625" style="3" customWidth="1"/>
    <col min="13339" max="13339" width="10" style="3" bestFit="1" customWidth="1"/>
    <col min="13340" max="13571" width="8.88671875" style="3"/>
    <col min="13572" max="13572" width="2.109375" style="3" customWidth="1"/>
    <col min="13573" max="13573" width="11.6640625" style="3" customWidth="1"/>
    <col min="13574" max="13574" width="3.88671875" style="3" customWidth="1"/>
    <col min="13575" max="13575" width="8.88671875" style="3" customWidth="1"/>
    <col min="13576" max="13576" width="3.6640625" style="3" customWidth="1"/>
    <col min="13577" max="13577" width="8.88671875" style="3" customWidth="1"/>
    <col min="13578" max="13578" width="8.109375" style="3" customWidth="1"/>
    <col min="13579" max="13579" width="7.44140625" style="3" customWidth="1"/>
    <col min="13580" max="13580" width="9" style="3" customWidth="1"/>
    <col min="13581" max="13581" width="8" style="3" customWidth="1"/>
    <col min="13582" max="13582" width="8.109375" style="3" customWidth="1"/>
    <col min="13583" max="13583" width="7.5546875" style="3" customWidth="1"/>
    <col min="13584" max="13584" width="6.6640625" style="3" customWidth="1"/>
    <col min="13585" max="13585" width="8" style="3" customWidth="1"/>
    <col min="13586" max="13586" width="8.33203125" style="3" customWidth="1"/>
    <col min="13587" max="13587" width="7.109375" style="3" customWidth="1"/>
    <col min="13588" max="13588" width="6.6640625" style="3" customWidth="1"/>
    <col min="13589" max="13589" width="7.6640625" style="3" customWidth="1"/>
    <col min="13590" max="13590" width="7.109375" style="3" customWidth="1"/>
    <col min="13591" max="13591" width="8.33203125" style="3" customWidth="1"/>
    <col min="13592" max="13592" width="2.33203125" style="3" customWidth="1"/>
    <col min="13593" max="13593" width="15.6640625" style="3" customWidth="1"/>
    <col min="13594" max="13594" width="13.6640625" style="3" customWidth="1"/>
    <col min="13595" max="13595" width="10" style="3" bestFit="1" customWidth="1"/>
    <col min="13596" max="13827" width="8.88671875" style="3"/>
    <col min="13828" max="13828" width="2.109375" style="3" customWidth="1"/>
    <col min="13829" max="13829" width="11.6640625" style="3" customWidth="1"/>
    <col min="13830" max="13830" width="3.88671875" style="3" customWidth="1"/>
    <col min="13831" max="13831" width="8.88671875" style="3" customWidth="1"/>
    <col min="13832" max="13832" width="3.6640625" style="3" customWidth="1"/>
    <col min="13833" max="13833" width="8.88671875" style="3" customWidth="1"/>
    <col min="13834" max="13834" width="8.109375" style="3" customWidth="1"/>
    <col min="13835" max="13835" width="7.44140625" style="3" customWidth="1"/>
    <col min="13836" max="13836" width="9" style="3" customWidth="1"/>
    <col min="13837" max="13837" width="8" style="3" customWidth="1"/>
    <col min="13838" max="13838" width="8.109375" style="3" customWidth="1"/>
    <col min="13839" max="13839" width="7.5546875" style="3" customWidth="1"/>
    <col min="13840" max="13840" width="6.6640625" style="3" customWidth="1"/>
    <col min="13841" max="13841" width="8" style="3" customWidth="1"/>
    <col min="13842" max="13842" width="8.33203125" style="3" customWidth="1"/>
    <col min="13843" max="13843" width="7.109375" style="3" customWidth="1"/>
    <col min="13844" max="13844" width="6.6640625" style="3" customWidth="1"/>
    <col min="13845" max="13845" width="7.6640625" style="3" customWidth="1"/>
    <col min="13846" max="13846" width="7.109375" style="3" customWidth="1"/>
    <col min="13847" max="13847" width="8.33203125" style="3" customWidth="1"/>
    <col min="13848" max="13848" width="2.33203125" style="3" customWidth="1"/>
    <col min="13849" max="13849" width="15.6640625" style="3" customWidth="1"/>
    <col min="13850" max="13850" width="13.6640625" style="3" customWidth="1"/>
    <col min="13851" max="13851" width="10" style="3" bestFit="1" customWidth="1"/>
    <col min="13852" max="14083" width="8.88671875" style="3"/>
    <col min="14084" max="14084" width="2.109375" style="3" customWidth="1"/>
    <col min="14085" max="14085" width="11.6640625" style="3" customWidth="1"/>
    <col min="14086" max="14086" width="3.88671875" style="3" customWidth="1"/>
    <col min="14087" max="14087" width="8.88671875" style="3" customWidth="1"/>
    <col min="14088" max="14088" width="3.6640625" style="3" customWidth="1"/>
    <col min="14089" max="14089" width="8.88671875" style="3" customWidth="1"/>
    <col min="14090" max="14090" width="8.109375" style="3" customWidth="1"/>
    <col min="14091" max="14091" width="7.44140625" style="3" customWidth="1"/>
    <col min="14092" max="14092" width="9" style="3" customWidth="1"/>
    <col min="14093" max="14093" width="8" style="3" customWidth="1"/>
    <col min="14094" max="14094" width="8.109375" style="3" customWidth="1"/>
    <col min="14095" max="14095" width="7.5546875" style="3" customWidth="1"/>
    <col min="14096" max="14096" width="6.6640625" style="3" customWidth="1"/>
    <col min="14097" max="14097" width="8" style="3" customWidth="1"/>
    <col min="14098" max="14098" width="8.33203125" style="3" customWidth="1"/>
    <col min="14099" max="14099" width="7.109375" style="3" customWidth="1"/>
    <col min="14100" max="14100" width="6.6640625" style="3" customWidth="1"/>
    <col min="14101" max="14101" width="7.6640625" style="3" customWidth="1"/>
    <col min="14102" max="14102" width="7.109375" style="3" customWidth="1"/>
    <col min="14103" max="14103" width="8.33203125" style="3" customWidth="1"/>
    <col min="14104" max="14104" width="2.33203125" style="3" customWidth="1"/>
    <col min="14105" max="14105" width="15.6640625" style="3" customWidth="1"/>
    <col min="14106" max="14106" width="13.6640625" style="3" customWidth="1"/>
    <col min="14107" max="14107" width="10" style="3" bestFit="1" customWidth="1"/>
    <col min="14108" max="14339" width="8.88671875" style="3"/>
    <col min="14340" max="14340" width="2.109375" style="3" customWidth="1"/>
    <col min="14341" max="14341" width="11.6640625" style="3" customWidth="1"/>
    <col min="14342" max="14342" width="3.88671875" style="3" customWidth="1"/>
    <col min="14343" max="14343" width="8.88671875" style="3" customWidth="1"/>
    <col min="14344" max="14344" width="3.6640625" style="3" customWidth="1"/>
    <col min="14345" max="14345" width="8.88671875" style="3" customWidth="1"/>
    <col min="14346" max="14346" width="8.109375" style="3" customWidth="1"/>
    <col min="14347" max="14347" width="7.44140625" style="3" customWidth="1"/>
    <col min="14348" max="14348" width="9" style="3" customWidth="1"/>
    <col min="14349" max="14349" width="8" style="3" customWidth="1"/>
    <col min="14350" max="14350" width="8.109375" style="3" customWidth="1"/>
    <col min="14351" max="14351" width="7.5546875" style="3" customWidth="1"/>
    <col min="14352" max="14352" width="6.6640625" style="3" customWidth="1"/>
    <col min="14353" max="14353" width="8" style="3" customWidth="1"/>
    <col min="14354" max="14354" width="8.33203125" style="3" customWidth="1"/>
    <col min="14355" max="14355" width="7.109375" style="3" customWidth="1"/>
    <col min="14356" max="14356" width="6.6640625" style="3" customWidth="1"/>
    <col min="14357" max="14357" width="7.6640625" style="3" customWidth="1"/>
    <col min="14358" max="14358" width="7.109375" style="3" customWidth="1"/>
    <col min="14359" max="14359" width="8.33203125" style="3" customWidth="1"/>
    <col min="14360" max="14360" width="2.33203125" style="3" customWidth="1"/>
    <col min="14361" max="14361" width="15.6640625" style="3" customWidth="1"/>
    <col min="14362" max="14362" width="13.6640625" style="3" customWidth="1"/>
    <col min="14363" max="14363" width="10" style="3" bestFit="1" customWidth="1"/>
    <col min="14364" max="14595" width="8.88671875" style="3"/>
    <col min="14596" max="14596" width="2.109375" style="3" customWidth="1"/>
    <col min="14597" max="14597" width="11.6640625" style="3" customWidth="1"/>
    <col min="14598" max="14598" width="3.88671875" style="3" customWidth="1"/>
    <col min="14599" max="14599" width="8.88671875" style="3" customWidth="1"/>
    <col min="14600" max="14600" width="3.6640625" style="3" customWidth="1"/>
    <col min="14601" max="14601" width="8.88671875" style="3" customWidth="1"/>
    <col min="14602" max="14602" width="8.109375" style="3" customWidth="1"/>
    <col min="14603" max="14603" width="7.44140625" style="3" customWidth="1"/>
    <col min="14604" max="14604" width="9" style="3" customWidth="1"/>
    <col min="14605" max="14605" width="8" style="3" customWidth="1"/>
    <col min="14606" max="14606" width="8.109375" style="3" customWidth="1"/>
    <col min="14607" max="14607" width="7.5546875" style="3" customWidth="1"/>
    <col min="14608" max="14608" width="6.6640625" style="3" customWidth="1"/>
    <col min="14609" max="14609" width="8" style="3" customWidth="1"/>
    <col min="14610" max="14610" width="8.33203125" style="3" customWidth="1"/>
    <col min="14611" max="14611" width="7.109375" style="3" customWidth="1"/>
    <col min="14612" max="14612" width="6.6640625" style="3" customWidth="1"/>
    <col min="14613" max="14613" width="7.6640625" style="3" customWidth="1"/>
    <col min="14614" max="14614" width="7.109375" style="3" customWidth="1"/>
    <col min="14615" max="14615" width="8.33203125" style="3" customWidth="1"/>
    <col min="14616" max="14616" width="2.33203125" style="3" customWidth="1"/>
    <col min="14617" max="14617" width="15.6640625" style="3" customWidth="1"/>
    <col min="14618" max="14618" width="13.6640625" style="3" customWidth="1"/>
    <col min="14619" max="14619" width="10" style="3" bestFit="1" customWidth="1"/>
    <col min="14620" max="14851" width="8.88671875" style="3"/>
    <col min="14852" max="14852" width="2.109375" style="3" customWidth="1"/>
    <col min="14853" max="14853" width="11.6640625" style="3" customWidth="1"/>
    <col min="14854" max="14854" width="3.88671875" style="3" customWidth="1"/>
    <col min="14855" max="14855" width="8.88671875" style="3" customWidth="1"/>
    <col min="14856" max="14856" width="3.6640625" style="3" customWidth="1"/>
    <col min="14857" max="14857" width="8.88671875" style="3" customWidth="1"/>
    <col min="14858" max="14858" width="8.109375" style="3" customWidth="1"/>
    <col min="14859" max="14859" width="7.44140625" style="3" customWidth="1"/>
    <col min="14860" max="14860" width="9" style="3" customWidth="1"/>
    <col min="14861" max="14861" width="8" style="3" customWidth="1"/>
    <col min="14862" max="14862" width="8.109375" style="3" customWidth="1"/>
    <col min="14863" max="14863" width="7.5546875" style="3" customWidth="1"/>
    <col min="14864" max="14864" width="6.6640625" style="3" customWidth="1"/>
    <col min="14865" max="14865" width="8" style="3" customWidth="1"/>
    <col min="14866" max="14866" width="8.33203125" style="3" customWidth="1"/>
    <col min="14867" max="14867" width="7.109375" style="3" customWidth="1"/>
    <col min="14868" max="14868" width="6.6640625" style="3" customWidth="1"/>
    <col min="14869" max="14869" width="7.6640625" style="3" customWidth="1"/>
    <col min="14870" max="14870" width="7.109375" style="3" customWidth="1"/>
    <col min="14871" max="14871" width="8.33203125" style="3" customWidth="1"/>
    <col min="14872" max="14872" width="2.33203125" style="3" customWidth="1"/>
    <col min="14873" max="14873" width="15.6640625" style="3" customWidth="1"/>
    <col min="14874" max="14874" width="13.6640625" style="3" customWidth="1"/>
    <col min="14875" max="14875" width="10" style="3" bestFit="1" customWidth="1"/>
    <col min="14876" max="15107" width="8.88671875" style="3"/>
    <col min="15108" max="15108" width="2.109375" style="3" customWidth="1"/>
    <col min="15109" max="15109" width="11.6640625" style="3" customWidth="1"/>
    <col min="15110" max="15110" width="3.88671875" style="3" customWidth="1"/>
    <col min="15111" max="15111" width="8.88671875" style="3" customWidth="1"/>
    <col min="15112" max="15112" width="3.6640625" style="3" customWidth="1"/>
    <col min="15113" max="15113" width="8.88671875" style="3" customWidth="1"/>
    <col min="15114" max="15114" width="8.109375" style="3" customWidth="1"/>
    <col min="15115" max="15115" width="7.44140625" style="3" customWidth="1"/>
    <col min="15116" max="15116" width="9" style="3" customWidth="1"/>
    <col min="15117" max="15117" width="8" style="3" customWidth="1"/>
    <col min="15118" max="15118" width="8.109375" style="3" customWidth="1"/>
    <col min="15119" max="15119" width="7.5546875" style="3" customWidth="1"/>
    <col min="15120" max="15120" width="6.6640625" style="3" customWidth="1"/>
    <col min="15121" max="15121" width="8" style="3" customWidth="1"/>
    <col min="15122" max="15122" width="8.33203125" style="3" customWidth="1"/>
    <col min="15123" max="15123" width="7.109375" style="3" customWidth="1"/>
    <col min="15124" max="15124" width="6.6640625" style="3" customWidth="1"/>
    <col min="15125" max="15125" width="7.6640625" style="3" customWidth="1"/>
    <col min="15126" max="15126" width="7.109375" style="3" customWidth="1"/>
    <col min="15127" max="15127" width="8.33203125" style="3" customWidth="1"/>
    <col min="15128" max="15128" width="2.33203125" style="3" customWidth="1"/>
    <col min="15129" max="15129" width="15.6640625" style="3" customWidth="1"/>
    <col min="15130" max="15130" width="13.6640625" style="3" customWidth="1"/>
    <col min="15131" max="15131" width="10" style="3" bestFit="1" customWidth="1"/>
    <col min="15132" max="15363" width="8.88671875" style="3"/>
    <col min="15364" max="15364" width="2.109375" style="3" customWidth="1"/>
    <col min="15365" max="15365" width="11.6640625" style="3" customWidth="1"/>
    <col min="15366" max="15366" width="3.88671875" style="3" customWidth="1"/>
    <col min="15367" max="15367" width="8.88671875" style="3" customWidth="1"/>
    <col min="15368" max="15368" width="3.6640625" style="3" customWidth="1"/>
    <col min="15369" max="15369" width="8.88671875" style="3" customWidth="1"/>
    <col min="15370" max="15370" width="8.109375" style="3" customWidth="1"/>
    <col min="15371" max="15371" width="7.44140625" style="3" customWidth="1"/>
    <col min="15372" max="15372" width="9" style="3" customWidth="1"/>
    <col min="15373" max="15373" width="8" style="3" customWidth="1"/>
    <col min="15374" max="15374" width="8.109375" style="3" customWidth="1"/>
    <col min="15375" max="15375" width="7.5546875" style="3" customWidth="1"/>
    <col min="15376" max="15376" width="6.6640625" style="3" customWidth="1"/>
    <col min="15377" max="15377" width="8" style="3" customWidth="1"/>
    <col min="15378" max="15378" width="8.33203125" style="3" customWidth="1"/>
    <col min="15379" max="15379" width="7.109375" style="3" customWidth="1"/>
    <col min="15380" max="15380" width="6.6640625" style="3" customWidth="1"/>
    <col min="15381" max="15381" width="7.6640625" style="3" customWidth="1"/>
    <col min="15382" max="15382" width="7.109375" style="3" customWidth="1"/>
    <col min="15383" max="15383" width="8.33203125" style="3" customWidth="1"/>
    <col min="15384" max="15384" width="2.33203125" style="3" customWidth="1"/>
    <col min="15385" max="15385" width="15.6640625" style="3" customWidth="1"/>
    <col min="15386" max="15386" width="13.6640625" style="3" customWidth="1"/>
    <col min="15387" max="15387" width="10" style="3" bestFit="1" customWidth="1"/>
    <col min="15388" max="15619" width="8.88671875" style="3"/>
    <col min="15620" max="15620" width="2.109375" style="3" customWidth="1"/>
    <col min="15621" max="15621" width="11.6640625" style="3" customWidth="1"/>
    <col min="15622" max="15622" width="3.88671875" style="3" customWidth="1"/>
    <col min="15623" max="15623" width="8.88671875" style="3" customWidth="1"/>
    <col min="15624" max="15624" width="3.6640625" style="3" customWidth="1"/>
    <col min="15625" max="15625" width="8.88671875" style="3" customWidth="1"/>
    <col min="15626" max="15626" width="8.109375" style="3" customWidth="1"/>
    <col min="15627" max="15627" width="7.44140625" style="3" customWidth="1"/>
    <col min="15628" max="15628" width="9" style="3" customWidth="1"/>
    <col min="15629" max="15629" width="8" style="3" customWidth="1"/>
    <col min="15630" max="15630" width="8.109375" style="3" customWidth="1"/>
    <col min="15631" max="15631" width="7.5546875" style="3" customWidth="1"/>
    <col min="15632" max="15632" width="6.6640625" style="3" customWidth="1"/>
    <col min="15633" max="15633" width="8" style="3" customWidth="1"/>
    <col min="15634" max="15634" width="8.33203125" style="3" customWidth="1"/>
    <col min="15635" max="15635" width="7.109375" style="3" customWidth="1"/>
    <col min="15636" max="15636" width="6.6640625" style="3" customWidth="1"/>
    <col min="15637" max="15637" width="7.6640625" style="3" customWidth="1"/>
    <col min="15638" max="15638" width="7.109375" style="3" customWidth="1"/>
    <col min="15639" max="15639" width="8.33203125" style="3" customWidth="1"/>
    <col min="15640" max="15640" width="2.33203125" style="3" customWidth="1"/>
    <col min="15641" max="15641" width="15.6640625" style="3" customWidth="1"/>
    <col min="15642" max="15642" width="13.6640625" style="3" customWidth="1"/>
    <col min="15643" max="15643" width="10" style="3" bestFit="1" customWidth="1"/>
    <col min="15644" max="15875" width="8.88671875" style="3"/>
    <col min="15876" max="15876" width="2.109375" style="3" customWidth="1"/>
    <col min="15877" max="15877" width="11.6640625" style="3" customWidth="1"/>
    <col min="15878" max="15878" width="3.88671875" style="3" customWidth="1"/>
    <col min="15879" max="15879" width="8.88671875" style="3" customWidth="1"/>
    <col min="15880" max="15880" width="3.6640625" style="3" customWidth="1"/>
    <col min="15881" max="15881" width="8.88671875" style="3" customWidth="1"/>
    <col min="15882" max="15882" width="8.109375" style="3" customWidth="1"/>
    <col min="15883" max="15883" width="7.44140625" style="3" customWidth="1"/>
    <col min="15884" max="15884" width="9" style="3" customWidth="1"/>
    <col min="15885" max="15885" width="8" style="3" customWidth="1"/>
    <col min="15886" max="15886" width="8.109375" style="3" customWidth="1"/>
    <col min="15887" max="15887" width="7.5546875" style="3" customWidth="1"/>
    <col min="15888" max="15888" width="6.6640625" style="3" customWidth="1"/>
    <col min="15889" max="15889" width="8" style="3" customWidth="1"/>
    <col min="15890" max="15890" width="8.33203125" style="3" customWidth="1"/>
    <col min="15891" max="15891" width="7.109375" style="3" customWidth="1"/>
    <col min="15892" max="15892" width="6.6640625" style="3" customWidth="1"/>
    <col min="15893" max="15893" width="7.6640625" style="3" customWidth="1"/>
    <col min="15894" max="15894" width="7.109375" style="3" customWidth="1"/>
    <col min="15895" max="15895" width="8.33203125" style="3" customWidth="1"/>
    <col min="15896" max="15896" width="2.33203125" style="3" customWidth="1"/>
    <col min="15897" max="15897" width="15.6640625" style="3" customWidth="1"/>
    <col min="15898" max="15898" width="13.6640625" style="3" customWidth="1"/>
    <col min="15899" max="15899" width="10" style="3" bestFit="1" customWidth="1"/>
    <col min="15900" max="16131" width="8.88671875" style="3"/>
    <col min="16132" max="16132" width="2.109375" style="3" customWidth="1"/>
    <col min="16133" max="16133" width="11.6640625" style="3" customWidth="1"/>
    <col min="16134" max="16134" width="3.88671875" style="3" customWidth="1"/>
    <col min="16135" max="16135" width="8.88671875" style="3" customWidth="1"/>
    <col min="16136" max="16136" width="3.6640625" style="3" customWidth="1"/>
    <col min="16137" max="16137" width="8.88671875" style="3" customWidth="1"/>
    <col min="16138" max="16138" width="8.109375" style="3" customWidth="1"/>
    <col min="16139" max="16139" width="7.44140625" style="3" customWidth="1"/>
    <col min="16140" max="16140" width="9" style="3" customWidth="1"/>
    <col min="16141" max="16141" width="8" style="3" customWidth="1"/>
    <col min="16142" max="16142" width="8.109375" style="3" customWidth="1"/>
    <col min="16143" max="16143" width="7.5546875" style="3" customWidth="1"/>
    <col min="16144" max="16144" width="6.6640625" style="3" customWidth="1"/>
    <col min="16145" max="16145" width="8" style="3" customWidth="1"/>
    <col min="16146" max="16146" width="8.33203125" style="3" customWidth="1"/>
    <col min="16147" max="16147" width="7.109375" style="3" customWidth="1"/>
    <col min="16148" max="16148" width="6.6640625" style="3" customWidth="1"/>
    <col min="16149" max="16149" width="7.6640625" style="3" customWidth="1"/>
    <col min="16150" max="16150" width="7.109375" style="3" customWidth="1"/>
    <col min="16151" max="16151" width="8.33203125" style="3" customWidth="1"/>
    <col min="16152" max="16152" width="2.33203125" style="3" customWidth="1"/>
    <col min="16153" max="16153" width="15.6640625" style="3" customWidth="1"/>
    <col min="16154" max="16154" width="13.6640625" style="3" customWidth="1"/>
    <col min="16155" max="16155" width="10" style="3" bestFit="1" customWidth="1"/>
    <col min="16156" max="16384" width="8.88671875" style="3"/>
  </cols>
  <sheetData>
    <row r="1" spans="1:35" s="39" customFormat="1">
      <c r="A1" s="206" t="s">
        <v>97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</row>
    <row r="2" spans="1:35" s="39" customFormat="1">
      <c r="A2" s="206" t="s">
        <v>98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</row>
    <row r="3" spans="1:35" s="39" customFormat="1">
      <c r="A3" s="206" t="s">
        <v>99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</row>
    <row r="4" spans="1:35" s="4" customFormat="1" ht="24" customHeight="1">
      <c r="A4" s="131" t="s">
        <v>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</row>
    <row r="5" spans="1:35" ht="16.5" customHeight="1">
      <c r="A5" s="40"/>
      <c r="B5" s="132" t="s">
        <v>100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</row>
    <row r="6" spans="1:35" s="13" customFormat="1" ht="24" customHeight="1">
      <c r="A6" s="137" t="s">
        <v>86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r="7" spans="1:35" s="41" customFormat="1" ht="22.5" customHeight="1">
      <c r="A7" s="138" t="s">
        <v>1</v>
      </c>
      <c r="B7" s="139" t="s">
        <v>2</v>
      </c>
      <c r="C7" s="138" t="s">
        <v>3</v>
      </c>
      <c r="D7" s="140" t="s">
        <v>28</v>
      </c>
      <c r="E7" s="138" t="s">
        <v>4</v>
      </c>
      <c r="F7" s="138" t="s">
        <v>5</v>
      </c>
      <c r="G7" s="138" t="s">
        <v>6</v>
      </c>
      <c r="H7" s="138" t="s">
        <v>7</v>
      </c>
      <c r="I7" s="138"/>
      <c r="J7" s="138" t="s">
        <v>8</v>
      </c>
      <c r="K7" s="138" t="s">
        <v>9</v>
      </c>
      <c r="L7" s="138" t="s">
        <v>10</v>
      </c>
      <c r="M7" s="138"/>
      <c r="N7" s="138"/>
      <c r="O7" s="138" t="s">
        <v>27</v>
      </c>
      <c r="P7" s="139" t="s">
        <v>32</v>
      </c>
      <c r="Q7" s="139"/>
      <c r="R7" s="139"/>
      <c r="S7" s="139"/>
      <c r="T7" s="139"/>
      <c r="U7" s="139"/>
      <c r="V7" s="142" t="s">
        <v>32</v>
      </c>
      <c r="W7" s="142" t="s">
        <v>33</v>
      </c>
      <c r="X7" s="142" t="s">
        <v>34</v>
      </c>
      <c r="Y7" s="142" t="s">
        <v>35</v>
      </c>
      <c r="Z7" s="142" t="s">
        <v>36</v>
      </c>
      <c r="AA7" s="133" t="s">
        <v>37</v>
      </c>
      <c r="AB7" s="133" t="s">
        <v>38</v>
      </c>
      <c r="AC7" s="135" t="s">
        <v>39</v>
      </c>
    </row>
    <row r="8" spans="1:35" s="41" customFormat="1" ht="44.4" customHeight="1">
      <c r="A8" s="138"/>
      <c r="B8" s="139"/>
      <c r="C8" s="138"/>
      <c r="D8" s="141"/>
      <c r="E8" s="138"/>
      <c r="F8" s="138"/>
      <c r="G8" s="138"/>
      <c r="H8" s="42" t="s">
        <v>11</v>
      </c>
      <c r="I8" s="42" t="s">
        <v>12</v>
      </c>
      <c r="J8" s="138"/>
      <c r="K8" s="138"/>
      <c r="L8" s="42" t="s">
        <v>40</v>
      </c>
      <c r="M8" s="42" t="s">
        <v>13</v>
      </c>
      <c r="N8" s="42" t="s">
        <v>14</v>
      </c>
      <c r="O8" s="138"/>
      <c r="P8" s="42" t="s">
        <v>25</v>
      </c>
      <c r="Q8" s="42" t="s">
        <v>15</v>
      </c>
      <c r="R8" s="42" t="s">
        <v>14</v>
      </c>
      <c r="S8" s="5" t="s">
        <v>29</v>
      </c>
      <c r="T8" s="43" t="s">
        <v>30</v>
      </c>
      <c r="U8" s="43" t="s">
        <v>31</v>
      </c>
      <c r="V8" s="143"/>
      <c r="W8" s="143"/>
      <c r="X8" s="143"/>
      <c r="Y8" s="143"/>
      <c r="Z8" s="143"/>
      <c r="AA8" s="134"/>
      <c r="AB8" s="134"/>
      <c r="AC8" s="136"/>
    </row>
    <row r="9" spans="1:35" ht="27" customHeight="1">
      <c r="A9" s="44">
        <v>1</v>
      </c>
      <c r="B9" s="45" t="s">
        <v>85</v>
      </c>
      <c r="C9" s="44" t="s">
        <v>26</v>
      </c>
      <c r="D9" s="44" t="s">
        <v>87</v>
      </c>
      <c r="E9" s="46">
        <v>18000000</v>
      </c>
      <c r="F9" s="44">
        <v>26</v>
      </c>
      <c r="G9" s="46">
        <f>E9/26*F9</f>
        <v>18000000</v>
      </c>
      <c r="H9" s="46">
        <f>F9*25000</f>
        <v>650000</v>
      </c>
      <c r="I9" s="46"/>
      <c r="J9" s="47">
        <f t="shared" ref="J9:J16" si="0">G9+H9+I9</f>
        <v>18650000</v>
      </c>
      <c r="K9" s="46">
        <f>E9</f>
        <v>18000000</v>
      </c>
      <c r="L9" s="46">
        <f>K9*0.175</f>
        <v>3150000</v>
      </c>
      <c r="M9" s="46">
        <f>K9*0.03</f>
        <v>540000</v>
      </c>
      <c r="N9" s="46">
        <f>K9*0.01</f>
        <v>180000</v>
      </c>
      <c r="O9" s="47">
        <f t="shared" ref="O9:O16" si="1">L9+M9+N9</f>
        <v>3870000</v>
      </c>
      <c r="P9" s="46">
        <f t="shared" ref="P9:P16" si="2">K9*8%</f>
        <v>1440000</v>
      </c>
      <c r="Q9" s="46">
        <f t="shared" ref="Q9:Q16" si="3">K9*1.5%</f>
        <v>270000</v>
      </c>
      <c r="R9" s="46">
        <f t="shared" ref="R9:R16" si="4">K9*1%</f>
        <v>180000</v>
      </c>
      <c r="S9" s="48">
        <f>SUM(P9:R9)</f>
        <v>1890000</v>
      </c>
      <c r="T9" s="48">
        <v>11000000</v>
      </c>
      <c r="U9" s="49">
        <v>4400000</v>
      </c>
      <c r="V9" s="50">
        <f>S9+T9+U9</f>
        <v>17290000</v>
      </c>
      <c r="W9" s="51">
        <f>IF(H9&gt;730000,730000,H9)</f>
        <v>650000</v>
      </c>
      <c r="X9" s="10">
        <f>J9-W9</f>
        <v>18000000</v>
      </c>
      <c r="Y9" s="10">
        <f>IF((X9-V9)&gt;0,(X9-V9),0)</f>
        <v>710000</v>
      </c>
      <c r="Z9" s="52">
        <f>IF(Y9&lt;=5000000,Y9*5%,IF(Y9&lt;=10000000,250000+(Y9-5000000)*10%,IF(Y9&lt;=18000000,750000+(Y9-10000000)*15%,IF(Y9&lt;=32000000,1950000+(Y9-18000000)*20%,IF(Y9&lt;=52000000,4750000+(Y9-32000000)*25%,IF(Y9&lt;=80000000,9750000+(Y9-52000000)*30%,18150000+(Y9-80000000)*35%))))))</f>
        <v>35500</v>
      </c>
      <c r="AA9" s="53">
        <v>0</v>
      </c>
      <c r="AB9" s="10">
        <f>J9-S9-Z9-AA9</f>
        <v>16724500</v>
      </c>
      <c r="AC9" s="54"/>
    </row>
    <row r="10" spans="1:35" ht="27" customHeight="1">
      <c r="A10" s="44">
        <v>2</v>
      </c>
      <c r="B10" s="45" t="s">
        <v>88</v>
      </c>
      <c r="C10" s="44" t="s">
        <v>89</v>
      </c>
      <c r="D10" s="44" t="s">
        <v>87</v>
      </c>
      <c r="E10" s="46">
        <v>8000000</v>
      </c>
      <c r="F10" s="44">
        <v>26</v>
      </c>
      <c r="G10" s="46">
        <f>E10/26*F10</f>
        <v>8000000</v>
      </c>
      <c r="H10" s="46">
        <f t="shared" ref="H10:H16" si="5">F10*25000</f>
        <v>650000</v>
      </c>
      <c r="I10" s="46"/>
      <c r="J10" s="47">
        <f t="shared" si="0"/>
        <v>8650000</v>
      </c>
      <c r="K10" s="46">
        <f>E10</f>
        <v>8000000</v>
      </c>
      <c r="L10" s="46">
        <f>K10*0.175</f>
        <v>1400000</v>
      </c>
      <c r="M10" s="46">
        <f>K10*0.03</f>
        <v>240000</v>
      </c>
      <c r="N10" s="46">
        <f>K10*0.01</f>
        <v>80000</v>
      </c>
      <c r="O10" s="47">
        <f t="shared" si="1"/>
        <v>1720000</v>
      </c>
      <c r="P10" s="46">
        <f t="shared" si="2"/>
        <v>640000</v>
      </c>
      <c r="Q10" s="46">
        <f t="shared" si="3"/>
        <v>120000</v>
      </c>
      <c r="R10" s="46">
        <f t="shared" si="4"/>
        <v>80000</v>
      </c>
      <c r="S10" s="48">
        <f t="shared" ref="S10:S16" si="6">SUM(P10:R10)</f>
        <v>840000</v>
      </c>
      <c r="T10" s="48">
        <v>11000000</v>
      </c>
      <c r="U10" s="49"/>
      <c r="V10" s="50">
        <f t="shared" ref="V10:V16" si="7">S10+T10+U10</f>
        <v>11840000</v>
      </c>
      <c r="W10" s="51">
        <f t="shared" ref="W10:W16" si="8">IF(H10&gt;730000,730000,H10)</f>
        <v>650000</v>
      </c>
      <c r="X10" s="10">
        <f t="shared" ref="X10:X16" si="9">J10-W10</f>
        <v>8000000</v>
      </c>
      <c r="Y10" s="10">
        <f t="shared" ref="Y10:Y16" si="10">IF((X10-V10)&gt;0,(X10-V10),0)</f>
        <v>0</v>
      </c>
      <c r="Z10" s="55">
        <f t="shared" ref="Z10:Z16" si="11">IF(Y10&lt;=5000000,Y10*5%,IF(Y10&lt;=10000000,250000+(Y10-5000000)*10%,IF(Y10&lt;=18000000,750000+(Y10-10000000)*15%,IF(Y10&lt;=32000000,1950000+(Y10-18000000)*20%,IF(Y10&lt;=52000000,4750000+(Y10-32000000)*25%,IF(Y10&lt;=80000000,9750000+(Y10-52000000)*30%,18150000+(Y10-80000000)*35%))))))</f>
        <v>0</v>
      </c>
      <c r="AA10" s="53">
        <v>0</v>
      </c>
      <c r="AB10" s="10">
        <f>J10-S10-Z10-AA10</f>
        <v>7810000</v>
      </c>
      <c r="AC10" s="54"/>
    </row>
    <row r="11" spans="1:35" s="58" customFormat="1" ht="24.75" customHeight="1">
      <c r="A11" s="150" t="s">
        <v>61</v>
      </c>
      <c r="B11" s="151"/>
      <c r="C11" s="151"/>
      <c r="D11" s="152"/>
      <c r="E11" s="56">
        <f>SUM(E9:E10)</f>
        <v>26000000</v>
      </c>
      <c r="F11" s="56">
        <f t="shared" ref="F11:AC11" si="12">SUM(F9:F10)</f>
        <v>52</v>
      </c>
      <c r="G11" s="56">
        <f t="shared" si="12"/>
        <v>26000000</v>
      </c>
      <c r="H11" s="56">
        <f t="shared" si="12"/>
        <v>1300000</v>
      </c>
      <c r="I11" s="56">
        <f t="shared" si="12"/>
        <v>0</v>
      </c>
      <c r="J11" s="57">
        <f t="shared" si="12"/>
        <v>27300000</v>
      </c>
      <c r="K11" s="56">
        <f t="shared" si="12"/>
        <v>26000000</v>
      </c>
      <c r="L11" s="57">
        <f t="shared" si="12"/>
        <v>4550000</v>
      </c>
      <c r="M11" s="57">
        <f t="shared" si="12"/>
        <v>780000</v>
      </c>
      <c r="N11" s="57">
        <f t="shared" si="12"/>
        <v>260000</v>
      </c>
      <c r="O11" s="56">
        <f t="shared" si="12"/>
        <v>5590000</v>
      </c>
      <c r="P11" s="56">
        <f t="shared" si="12"/>
        <v>2080000</v>
      </c>
      <c r="Q11" s="56">
        <f t="shared" si="12"/>
        <v>390000</v>
      </c>
      <c r="R11" s="56">
        <f t="shared" si="12"/>
        <v>260000</v>
      </c>
      <c r="S11" s="56">
        <f t="shared" si="12"/>
        <v>2730000</v>
      </c>
      <c r="T11" s="56">
        <f t="shared" si="12"/>
        <v>22000000</v>
      </c>
      <c r="U11" s="56">
        <f t="shared" si="12"/>
        <v>4400000</v>
      </c>
      <c r="V11" s="56">
        <f t="shared" si="12"/>
        <v>29130000</v>
      </c>
      <c r="W11" s="56">
        <f t="shared" si="12"/>
        <v>1300000</v>
      </c>
      <c r="X11" s="56">
        <f t="shared" si="12"/>
        <v>26000000</v>
      </c>
      <c r="Y11" s="56">
        <f t="shared" si="12"/>
        <v>710000</v>
      </c>
      <c r="Z11" s="57">
        <f t="shared" si="12"/>
        <v>35500</v>
      </c>
      <c r="AA11" s="56">
        <f t="shared" si="12"/>
        <v>0</v>
      </c>
      <c r="AB11" s="56">
        <f t="shared" si="12"/>
        <v>24534500</v>
      </c>
      <c r="AC11" s="56">
        <f t="shared" si="12"/>
        <v>0</v>
      </c>
    </row>
    <row r="12" spans="1:35" s="62" customFormat="1" ht="24.75" customHeight="1">
      <c r="A12" s="59"/>
      <c r="B12" s="149" t="s">
        <v>60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60"/>
      <c r="Y12" s="60"/>
      <c r="Z12" s="60"/>
      <c r="AA12" s="60"/>
      <c r="AB12" s="60"/>
      <c r="AC12" s="61"/>
    </row>
    <row r="13" spans="1:35" s="41" customFormat="1" ht="22.5" customHeight="1">
      <c r="A13" s="161" t="s">
        <v>1</v>
      </c>
      <c r="B13" s="162" t="s">
        <v>2</v>
      </c>
      <c r="C13" s="161" t="s">
        <v>3</v>
      </c>
      <c r="D13" s="163" t="s">
        <v>28</v>
      </c>
      <c r="E13" s="161" t="s">
        <v>4</v>
      </c>
      <c r="F13" s="161" t="s">
        <v>5</v>
      </c>
      <c r="G13" s="161" t="s">
        <v>6</v>
      </c>
      <c r="H13" s="161" t="s">
        <v>7</v>
      </c>
      <c r="I13" s="161"/>
      <c r="J13" s="161" t="s">
        <v>8</v>
      </c>
      <c r="K13" s="161" t="s">
        <v>9</v>
      </c>
      <c r="L13" s="161" t="s">
        <v>10</v>
      </c>
      <c r="M13" s="161"/>
      <c r="N13" s="161"/>
      <c r="O13" s="161" t="s">
        <v>27</v>
      </c>
      <c r="P13" s="162" t="s">
        <v>32</v>
      </c>
      <c r="Q13" s="162"/>
      <c r="R13" s="162"/>
      <c r="S13" s="162"/>
      <c r="T13" s="162"/>
      <c r="U13" s="162"/>
      <c r="V13" s="146" t="s">
        <v>32</v>
      </c>
      <c r="W13" s="146" t="s">
        <v>33</v>
      </c>
      <c r="X13" s="146" t="s">
        <v>34</v>
      </c>
      <c r="Y13" s="146" t="s">
        <v>35</v>
      </c>
      <c r="Z13" s="146" t="s">
        <v>36</v>
      </c>
      <c r="AA13" s="157" t="s">
        <v>37</v>
      </c>
      <c r="AB13" s="157" t="s">
        <v>38</v>
      </c>
      <c r="AC13" s="159" t="s">
        <v>39</v>
      </c>
    </row>
    <row r="14" spans="1:35" s="41" customFormat="1" ht="46.8" customHeight="1">
      <c r="A14" s="161"/>
      <c r="B14" s="162"/>
      <c r="C14" s="161"/>
      <c r="D14" s="164"/>
      <c r="E14" s="161"/>
      <c r="F14" s="161"/>
      <c r="G14" s="161"/>
      <c r="H14" s="94" t="s">
        <v>11</v>
      </c>
      <c r="I14" s="94" t="s">
        <v>12</v>
      </c>
      <c r="J14" s="161"/>
      <c r="K14" s="161"/>
      <c r="L14" s="94" t="s">
        <v>40</v>
      </c>
      <c r="M14" s="94" t="s">
        <v>13</v>
      </c>
      <c r="N14" s="94" t="s">
        <v>14</v>
      </c>
      <c r="O14" s="161"/>
      <c r="P14" s="94" t="s">
        <v>25</v>
      </c>
      <c r="Q14" s="94" t="s">
        <v>15</v>
      </c>
      <c r="R14" s="94" t="s">
        <v>14</v>
      </c>
      <c r="S14" s="95" t="s">
        <v>29</v>
      </c>
      <c r="T14" s="96" t="s">
        <v>30</v>
      </c>
      <c r="U14" s="96" t="s">
        <v>31</v>
      </c>
      <c r="V14" s="147"/>
      <c r="W14" s="147"/>
      <c r="X14" s="147"/>
      <c r="Y14" s="147"/>
      <c r="Z14" s="147"/>
      <c r="AA14" s="158"/>
      <c r="AB14" s="158"/>
      <c r="AC14" s="160"/>
    </row>
    <row r="15" spans="1:35" ht="23.4" customHeight="1">
      <c r="A15" s="44">
        <v>1</v>
      </c>
      <c r="B15" s="63" t="s">
        <v>17</v>
      </c>
      <c r="C15" s="44" t="s">
        <v>18</v>
      </c>
      <c r="D15" s="44" t="s">
        <v>41</v>
      </c>
      <c r="E15" s="46">
        <v>5000000</v>
      </c>
      <c r="F15" s="44">
        <v>20</v>
      </c>
      <c r="G15" s="46">
        <f>E15/26*F15</f>
        <v>3846153.846153846</v>
      </c>
      <c r="H15" s="46">
        <f>F15*25000</f>
        <v>500000</v>
      </c>
      <c r="I15" s="46"/>
      <c r="J15" s="47">
        <f>G15+H15+I15</f>
        <v>4346153.846153846</v>
      </c>
      <c r="K15" s="46">
        <f>E15</f>
        <v>5000000</v>
      </c>
      <c r="L15" s="46">
        <f>K15*0.175</f>
        <v>875000</v>
      </c>
      <c r="M15" s="46">
        <f>K15*3%</f>
        <v>150000</v>
      </c>
      <c r="N15" s="46">
        <f>K15*1%</f>
        <v>50000</v>
      </c>
      <c r="O15" s="47">
        <f>L15+M15+N15</f>
        <v>1075000</v>
      </c>
      <c r="P15" s="46">
        <f>K15*8%</f>
        <v>400000</v>
      </c>
      <c r="Q15" s="46">
        <f>K15*1.5%</f>
        <v>75000</v>
      </c>
      <c r="R15" s="46">
        <f>K15*1%</f>
        <v>50000</v>
      </c>
      <c r="S15" s="48">
        <f>SUM(P15:R15)</f>
        <v>525000</v>
      </c>
      <c r="T15" s="48">
        <v>11000000</v>
      </c>
      <c r="U15" s="49"/>
      <c r="V15" s="50">
        <f>S15+T15+U15</f>
        <v>11525000</v>
      </c>
      <c r="W15" s="51">
        <f>IF(H15&gt;730000,730000,H15)</f>
        <v>500000</v>
      </c>
      <c r="X15" s="10">
        <f>J15-W15</f>
        <v>3846153.846153846</v>
      </c>
      <c r="Y15" s="10">
        <f>IF((X15-V15)&gt;0,(X15-V15),0)</f>
        <v>0</v>
      </c>
      <c r="Z15" s="55">
        <f>IF(Y15&lt;=5000000,Y15*5%,IF(Y15&lt;=10000000,250000+(Y15-5000000)*10%,IF(Y15&lt;=18000000,750000+(Y15-10000000)*15%,IF(Y15&lt;=32000000,1950000+(Y15-18000000)*20%,IF(Y15&lt;=52000000,4750000+(Y15-32000000)*25%,IF(Y15&lt;=80000000,9750000+(Y15-52000000)*30%,18150000+(Y15-80000000)*35%))))))</f>
        <v>0</v>
      </c>
      <c r="AA15" s="53">
        <v>0</v>
      </c>
      <c r="AB15" s="10">
        <f>J15-S15-Z15-AA15</f>
        <v>3821153.846153846</v>
      </c>
      <c r="AC15" s="54"/>
    </row>
    <row r="16" spans="1:35" ht="23.4" customHeight="1">
      <c r="A16" s="44">
        <v>2</v>
      </c>
      <c r="B16" s="45" t="s">
        <v>95</v>
      </c>
      <c r="C16" s="44" t="s">
        <v>19</v>
      </c>
      <c r="D16" s="44" t="s">
        <v>41</v>
      </c>
      <c r="E16" s="46">
        <v>5000000</v>
      </c>
      <c r="F16" s="44">
        <v>20</v>
      </c>
      <c r="G16" s="46">
        <f t="shared" ref="G16" si="13">E16/26*F16</f>
        <v>3846153.846153846</v>
      </c>
      <c r="H16" s="46">
        <f t="shared" si="5"/>
        <v>500000</v>
      </c>
      <c r="I16" s="46"/>
      <c r="J16" s="47">
        <f t="shared" si="0"/>
        <v>4346153.846153846</v>
      </c>
      <c r="K16" s="46">
        <f>E16</f>
        <v>5000000</v>
      </c>
      <c r="L16" s="46">
        <f t="shared" ref="L16" si="14">K16*0.175</f>
        <v>875000</v>
      </c>
      <c r="M16" s="46">
        <f>K16*0.03</f>
        <v>150000</v>
      </c>
      <c r="N16" s="46">
        <f>K16*0.01</f>
        <v>50000</v>
      </c>
      <c r="O16" s="47">
        <f t="shared" si="1"/>
        <v>1075000</v>
      </c>
      <c r="P16" s="46">
        <f t="shared" si="2"/>
        <v>400000</v>
      </c>
      <c r="Q16" s="46">
        <f t="shared" si="3"/>
        <v>75000</v>
      </c>
      <c r="R16" s="46">
        <f t="shared" si="4"/>
        <v>50000</v>
      </c>
      <c r="S16" s="48">
        <f t="shared" si="6"/>
        <v>525000</v>
      </c>
      <c r="T16" s="48">
        <v>11000000</v>
      </c>
      <c r="U16" s="49"/>
      <c r="V16" s="50">
        <f t="shared" si="7"/>
        <v>11525000</v>
      </c>
      <c r="W16" s="51">
        <f t="shared" si="8"/>
        <v>500000</v>
      </c>
      <c r="X16" s="10">
        <f t="shared" si="9"/>
        <v>3846153.846153846</v>
      </c>
      <c r="Y16" s="10">
        <f t="shared" si="10"/>
        <v>0</v>
      </c>
      <c r="Z16" s="55">
        <f t="shared" si="11"/>
        <v>0</v>
      </c>
      <c r="AA16" s="53">
        <v>0</v>
      </c>
      <c r="AB16" s="10">
        <f t="shared" ref="AB16" si="15">J16-S16-Z16-AA16</f>
        <v>3821153.846153846</v>
      </c>
      <c r="AC16" s="54"/>
    </row>
    <row r="17" spans="1:29" s="58" customFormat="1" ht="22.5" customHeight="1">
      <c r="A17" s="150" t="s">
        <v>61</v>
      </c>
      <c r="B17" s="151"/>
      <c r="C17" s="151"/>
      <c r="D17" s="152"/>
      <c r="E17" s="56">
        <f t="shared" ref="E17:AC17" si="16">SUM(E15:E16)</f>
        <v>10000000</v>
      </c>
      <c r="F17" s="56">
        <f t="shared" si="16"/>
        <v>40</v>
      </c>
      <c r="G17" s="56">
        <f t="shared" si="16"/>
        <v>7692307.692307692</v>
      </c>
      <c r="H17" s="56">
        <f t="shared" si="16"/>
        <v>1000000</v>
      </c>
      <c r="I17" s="56">
        <f t="shared" si="16"/>
        <v>0</v>
      </c>
      <c r="J17" s="57">
        <f t="shared" si="16"/>
        <v>8692307.692307692</v>
      </c>
      <c r="K17" s="56">
        <f t="shared" si="16"/>
        <v>10000000</v>
      </c>
      <c r="L17" s="57">
        <f t="shared" si="16"/>
        <v>1750000</v>
      </c>
      <c r="M17" s="57">
        <f t="shared" si="16"/>
        <v>300000</v>
      </c>
      <c r="N17" s="57">
        <f t="shared" si="16"/>
        <v>100000</v>
      </c>
      <c r="O17" s="56">
        <f t="shared" si="16"/>
        <v>2150000</v>
      </c>
      <c r="P17" s="56">
        <f t="shared" si="16"/>
        <v>800000</v>
      </c>
      <c r="Q17" s="56">
        <f t="shared" si="16"/>
        <v>150000</v>
      </c>
      <c r="R17" s="56">
        <f t="shared" si="16"/>
        <v>100000</v>
      </c>
      <c r="S17" s="56">
        <f t="shared" si="16"/>
        <v>1050000</v>
      </c>
      <c r="T17" s="56">
        <f t="shared" si="16"/>
        <v>22000000</v>
      </c>
      <c r="U17" s="56">
        <f t="shared" si="16"/>
        <v>0</v>
      </c>
      <c r="V17" s="56">
        <f t="shared" si="16"/>
        <v>23050000</v>
      </c>
      <c r="W17" s="56">
        <f t="shared" si="16"/>
        <v>1000000</v>
      </c>
      <c r="X17" s="56">
        <f t="shared" si="16"/>
        <v>7692307.692307692</v>
      </c>
      <c r="Y17" s="56">
        <f t="shared" si="16"/>
        <v>0</v>
      </c>
      <c r="Z17" s="56">
        <f t="shared" si="16"/>
        <v>0</v>
      </c>
      <c r="AA17" s="56">
        <f t="shared" si="16"/>
        <v>0</v>
      </c>
      <c r="AB17" s="56">
        <f t="shared" si="16"/>
        <v>7642307.692307692</v>
      </c>
      <c r="AC17" s="56">
        <f t="shared" si="16"/>
        <v>0</v>
      </c>
    </row>
    <row r="18" spans="1:29" s="62" customFormat="1" ht="24.75" customHeight="1">
      <c r="A18" s="59"/>
      <c r="B18" s="149" t="s">
        <v>62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60"/>
      <c r="Y18" s="60"/>
      <c r="Z18" s="60"/>
      <c r="AA18" s="60"/>
      <c r="AB18" s="60"/>
      <c r="AC18" s="61"/>
    </row>
    <row r="19" spans="1:29" s="41" customFormat="1" ht="22.5" customHeight="1">
      <c r="A19" s="171" t="s">
        <v>1</v>
      </c>
      <c r="B19" s="177" t="s">
        <v>2</v>
      </c>
      <c r="C19" s="171" t="s">
        <v>3</v>
      </c>
      <c r="D19" s="178" t="s">
        <v>28</v>
      </c>
      <c r="E19" s="171" t="s">
        <v>4</v>
      </c>
      <c r="F19" s="171" t="s">
        <v>5</v>
      </c>
      <c r="G19" s="171" t="s">
        <v>6</v>
      </c>
      <c r="H19" s="171" t="s">
        <v>7</v>
      </c>
      <c r="I19" s="171"/>
      <c r="J19" s="171" t="s">
        <v>8</v>
      </c>
      <c r="K19" s="171" t="s">
        <v>9</v>
      </c>
      <c r="L19" s="171" t="s">
        <v>10</v>
      </c>
      <c r="M19" s="171"/>
      <c r="N19" s="171"/>
      <c r="O19" s="171" t="s">
        <v>27</v>
      </c>
      <c r="P19" s="177" t="s">
        <v>32</v>
      </c>
      <c r="Q19" s="177"/>
      <c r="R19" s="177"/>
      <c r="S19" s="177"/>
      <c r="T19" s="177"/>
      <c r="U19" s="177"/>
      <c r="V19" s="169" t="s">
        <v>32</v>
      </c>
      <c r="W19" s="169" t="s">
        <v>33</v>
      </c>
      <c r="X19" s="169" t="s">
        <v>34</v>
      </c>
      <c r="Y19" s="169" t="s">
        <v>35</v>
      </c>
      <c r="Z19" s="169" t="s">
        <v>36</v>
      </c>
      <c r="AA19" s="167" t="s">
        <v>37</v>
      </c>
      <c r="AB19" s="167" t="s">
        <v>38</v>
      </c>
      <c r="AC19" s="165" t="s">
        <v>39</v>
      </c>
    </row>
    <row r="20" spans="1:29" s="41" customFormat="1" ht="46.8" customHeight="1">
      <c r="A20" s="171"/>
      <c r="B20" s="177"/>
      <c r="C20" s="171"/>
      <c r="D20" s="179"/>
      <c r="E20" s="171"/>
      <c r="F20" s="171"/>
      <c r="G20" s="171"/>
      <c r="H20" s="97" t="s">
        <v>11</v>
      </c>
      <c r="I20" s="97" t="s">
        <v>12</v>
      </c>
      <c r="J20" s="171"/>
      <c r="K20" s="171"/>
      <c r="L20" s="97" t="s">
        <v>40</v>
      </c>
      <c r="M20" s="97" t="s">
        <v>13</v>
      </c>
      <c r="N20" s="97" t="s">
        <v>14</v>
      </c>
      <c r="O20" s="171"/>
      <c r="P20" s="97" t="s">
        <v>25</v>
      </c>
      <c r="Q20" s="97" t="s">
        <v>15</v>
      </c>
      <c r="R20" s="97" t="s">
        <v>14</v>
      </c>
      <c r="S20" s="98" t="s">
        <v>29</v>
      </c>
      <c r="T20" s="99" t="s">
        <v>30</v>
      </c>
      <c r="U20" s="99" t="s">
        <v>31</v>
      </c>
      <c r="V20" s="170"/>
      <c r="W20" s="170"/>
      <c r="X20" s="170"/>
      <c r="Y20" s="170"/>
      <c r="Z20" s="170"/>
      <c r="AA20" s="168"/>
      <c r="AB20" s="168"/>
      <c r="AC20" s="166"/>
    </row>
    <row r="21" spans="1:29" ht="24.75" customHeight="1">
      <c r="A21" s="44">
        <v>1</v>
      </c>
      <c r="B21" s="64" t="s">
        <v>91</v>
      </c>
      <c r="C21" s="44" t="s">
        <v>67</v>
      </c>
      <c r="D21" s="44" t="s">
        <v>68</v>
      </c>
      <c r="E21" s="46">
        <v>5000000</v>
      </c>
      <c r="F21" s="46">
        <v>20</v>
      </c>
      <c r="G21" s="46">
        <f>E21/26*F21</f>
        <v>3846153.846153846</v>
      </c>
      <c r="H21" s="46">
        <f>F21*25000</f>
        <v>500000</v>
      </c>
      <c r="I21" s="46"/>
      <c r="J21" s="47">
        <f>G21+H21+I21</f>
        <v>4346153.846153846</v>
      </c>
      <c r="K21" s="46">
        <f>E21</f>
        <v>5000000</v>
      </c>
      <c r="L21" s="46">
        <f>K21*0.175</f>
        <v>875000</v>
      </c>
      <c r="M21" s="46">
        <f>K21*3%</f>
        <v>150000</v>
      </c>
      <c r="N21" s="46">
        <f>K21*1%</f>
        <v>50000</v>
      </c>
      <c r="O21" s="47">
        <f>L21+M21+N21</f>
        <v>1075000</v>
      </c>
      <c r="P21" s="46">
        <f>K21*8%</f>
        <v>400000</v>
      </c>
      <c r="Q21" s="46">
        <f>K21*1.5%</f>
        <v>75000</v>
      </c>
      <c r="R21" s="46">
        <f>K21*1%</f>
        <v>50000</v>
      </c>
      <c r="S21" s="48">
        <f>SUM(P21:R21)</f>
        <v>525000</v>
      </c>
      <c r="T21" s="48">
        <v>11000000</v>
      </c>
      <c r="U21" s="49"/>
      <c r="V21" s="50">
        <f>S21+T21+U21</f>
        <v>11525000</v>
      </c>
      <c r="W21" s="51">
        <f>IF(H21&gt;730000,730000,H21)</f>
        <v>500000</v>
      </c>
      <c r="X21" s="10">
        <f>J21-W21</f>
        <v>3846153.846153846</v>
      </c>
      <c r="Y21" s="10">
        <f>IF((X21-V21)&gt;0,(X21-V21),0)</f>
        <v>0</v>
      </c>
      <c r="Z21" s="55">
        <f>IF(Y21&lt;=5000000,Y21*5%,IF(Y21&lt;=10000000,250000+(Y21-5000000)*10%,IF(Y21&lt;=18000000,750000+(Y21-10000000)*15%,IF(Y21&lt;=32000000,1950000+(Y21-18000000)*20%,IF(Y21&lt;=52000000,4750000+(Y21-32000000)*25%,IF(Y21&lt;=80000000,9750000+(Y21-52000000)*30%,18150000+(Y21-80000000)*35%))))))</f>
        <v>0</v>
      </c>
      <c r="AA21" s="53">
        <v>0</v>
      </c>
      <c r="AB21" s="10">
        <f>J21-S21-Z21-AA21</f>
        <v>3821153.846153846</v>
      </c>
      <c r="AC21" s="54"/>
    </row>
    <row r="22" spans="1:29" s="58" customFormat="1" ht="22.5" customHeight="1">
      <c r="A22" s="150" t="s">
        <v>61</v>
      </c>
      <c r="B22" s="151"/>
      <c r="C22" s="151"/>
      <c r="D22" s="152"/>
      <c r="E22" s="56">
        <f t="shared" ref="E22:AC22" si="17">SUM(E21:E21)</f>
        <v>5000000</v>
      </c>
      <c r="F22" s="56">
        <f t="shared" si="17"/>
        <v>20</v>
      </c>
      <c r="G22" s="56">
        <f t="shared" si="17"/>
        <v>3846153.846153846</v>
      </c>
      <c r="H22" s="56">
        <f t="shared" si="17"/>
        <v>500000</v>
      </c>
      <c r="I22" s="56">
        <f t="shared" si="17"/>
        <v>0</v>
      </c>
      <c r="J22" s="57">
        <f t="shared" si="17"/>
        <v>4346153.846153846</v>
      </c>
      <c r="K22" s="56">
        <f t="shared" si="17"/>
        <v>5000000</v>
      </c>
      <c r="L22" s="57">
        <f t="shared" si="17"/>
        <v>875000</v>
      </c>
      <c r="M22" s="57">
        <f t="shared" si="17"/>
        <v>150000</v>
      </c>
      <c r="N22" s="57">
        <f t="shared" si="17"/>
        <v>50000</v>
      </c>
      <c r="O22" s="56">
        <f t="shared" si="17"/>
        <v>1075000</v>
      </c>
      <c r="P22" s="56">
        <f t="shared" si="17"/>
        <v>400000</v>
      </c>
      <c r="Q22" s="56">
        <f t="shared" si="17"/>
        <v>75000</v>
      </c>
      <c r="R22" s="56">
        <f t="shared" si="17"/>
        <v>50000</v>
      </c>
      <c r="S22" s="56">
        <f t="shared" si="17"/>
        <v>525000</v>
      </c>
      <c r="T22" s="56">
        <f t="shared" si="17"/>
        <v>11000000</v>
      </c>
      <c r="U22" s="56">
        <f t="shared" si="17"/>
        <v>0</v>
      </c>
      <c r="V22" s="56">
        <f t="shared" si="17"/>
        <v>11525000</v>
      </c>
      <c r="W22" s="56">
        <f t="shared" si="17"/>
        <v>500000</v>
      </c>
      <c r="X22" s="56">
        <f t="shared" si="17"/>
        <v>3846153.846153846</v>
      </c>
      <c r="Y22" s="56">
        <f t="shared" si="17"/>
        <v>0</v>
      </c>
      <c r="Z22" s="56">
        <f t="shared" si="17"/>
        <v>0</v>
      </c>
      <c r="AA22" s="56">
        <f t="shared" si="17"/>
        <v>0</v>
      </c>
      <c r="AB22" s="56">
        <f t="shared" si="17"/>
        <v>3821153.846153846</v>
      </c>
      <c r="AC22" s="56">
        <f t="shared" si="17"/>
        <v>0</v>
      </c>
    </row>
    <row r="23" spans="1:29" s="62" customFormat="1" ht="24.75" customHeight="1">
      <c r="A23" s="59"/>
      <c r="B23" s="149" t="s">
        <v>63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60"/>
      <c r="Y23" s="60"/>
      <c r="Z23" s="60"/>
      <c r="AA23" s="60"/>
      <c r="AB23" s="60"/>
      <c r="AC23" s="61"/>
    </row>
    <row r="24" spans="1:29" s="41" customFormat="1" ht="22.5" customHeight="1">
      <c r="A24" s="156" t="s">
        <v>1</v>
      </c>
      <c r="B24" s="176" t="s">
        <v>2</v>
      </c>
      <c r="C24" s="156" t="s">
        <v>3</v>
      </c>
      <c r="D24" s="174" t="s">
        <v>28</v>
      </c>
      <c r="E24" s="156" t="s">
        <v>4</v>
      </c>
      <c r="F24" s="156" t="s">
        <v>5</v>
      </c>
      <c r="G24" s="156" t="s">
        <v>6</v>
      </c>
      <c r="H24" s="156" t="s">
        <v>7</v>
      </c>
      <c r="I24" s="156"/>
      <c r="J24" s="156" t="s">
        <v>8</v>
      </c>
      <c r="K24" s="156" t="s">
        <v>9</v>
      </c>
      <c r="L24" s="156" t="s">
        <v>10</v>
      </c>
      <c r="M24" s="156"/>
      <c r="N24" s="156"/>
      <c r="O24" s="156" t="s">
        <v>27</v>
      </c>
      <c r="P24" s="176" t="s">
        <v>32</v>
      </c>
      <c r="Q24" s="176"/>
      <c r="R24" s="176"/>
      <c r="S24" s="176"/>
      <c r="T24" s="176"/>
      <c r="U24" s="176"/>
      <c r="V24" s="154" t="s">
        <v>32</v>
      </c>
      <c r="W24" s="154" t="s">
        <v>33</v>
      </c>
      <c r="X24" s="154" t="s">
        <v>34</v>
      </c>
      <c r="Y24" s="154" t="s">
        <v>35</v>
      </c>
      <c r="Z24" s="154" t="s">
        <v>36</v>
      </c>
      <c r="AA24" s="172" t="s">
        <v>37</v>
      </c>
      <c r="AB24" s="172" t="s">
        <v>38</v>
      </c>
      <c r="AC24" s="188" t="s">
        <v>39</v>
      </c>
    </row>
    <row r="25" spans="1:29" s="41" customFormat="1" ht="46.8" customHeight="1">
      <c r="A25" s="156"/>
      <c r="B25" s="176"/>
      <c r="C25" s="156"/>
      <c r="D25" s="175"/>
      <c r="E25" s="156"/>
      <c r="F25" s="156"/>
      <c r="G25" s="156"/>
      <c r="H25" s="91" t="s">
        <v>11</v>
      </c>
      <c r="I25" s="91" t="s">
        <v>12</v>
      </c>
      <c r="J25" s="156"/>
      <c r="K25" s="156"/>
      <c r="L25" s="91" t="s">
        <v>40</v>
      </c>
      <c r="M25" s="91" t="s">
        <v>13</v>
      </c>
      <c r="N25" s="91" t="s">
        <v>14</v>
      </c>
      <c r="O25" s="156"/>
      <c r="P25" s="91" t="s">
        <v>25</v>
      </c>
      <c r="Q25" s="91" t="s">
        <v>15</v>
      </c>
      <c r="R25" s="91" t="s">
        <v>14</v>
      </c>
      <c r="S25" s="92" t="s">
        <v>29</v>
      </c>
      <c r="T25" s="93" t="s">
        <v>30</v>
      </c>
      <c r="U25" s="93" t="s">
        <v>31</v>
      </c>
      <c r="V25" s="155"/>
      <c r="W25" s="155"/>
      <c r="X25" s="155"/>
      <c r="Y25" s="155"/>
      <c r="Z25" s="155"/>
      <c r="AA25" s="173"/>
      <c r="AB25" s="173"/>
      <c r="AC25" s="189"/>
    </row>
    <row r="26" spans="1:29" ht="24.75" customHeight="1">
      <c r="A26" s="44">
        <v>1</v>
      </c>
      <c r="B26" s="65" t="s">
        <v>93</v>
      </c>
      <c r="C26" s="66" t="s">
        <v>94</v>
      </c>
      <c r="D26" s="44" t="s">
        <v>73</v>
      </c>
      <c r="E26" s="46">
        <v>6000000</v>
      </c>
      <c r="F26" s="44">
        <v>25</v>
      </c>
      <c r="G26" s="46">
        <f>E26/26*F26</f>
        <v>5769230.7692307699</v>
      </c>
      <c r="H26" s="46">
        <f>F26*25000</f>
        <v>625000</v>
      </c>
      <c r="I26" s="46"/>
      <c r="J26" s="46">
        <f>G26+H26+I26</f>
        <v>6394230.7692307699</v>
      </c>
      <c r="K26" s="46">
        <f>E26</f>
        <v>6000000</v>
      </c>
      <c r="L26" s="46">
        <f>K26*0.175</f>
        <v>1050000</v>
      </c>
      <c r="M26" s="46">
        <f>K26*3%</f>
        <v>180000</v>
      </c>
      <c r="N26" s="46">
        <f>K26*1%</f>
        <v>60000</v>
      </c>
      <c r="O26" s="46">
        <f>L26+M26+N26</f>
        <v>1290000</v>
      </c>
      <c r="P26" s="46">
        <f>K26*8%</f>
        <v>480000</v>
      </c>
      <c r="Q26" s="46">
        <f>K26*1.5%</f>
        <v>90000</v>
      </c>
      <c r="R26" s="46">
        <f>K26*1%</f>
        <v>60000</v>
      </c>
      <c r="S26" s="48">
        <f>SUM(P26:R26)</f>
        <v>630000</v>
      </c>
      <c r="T26" s="48">
        <v>11000000</v>
      </c>
      <c r="U26" s="49"/>
      <c r="V26" s="50">
        <f>S26+T26+U26</f>
        <v>11630000</v>
      </c>
      <c r="W26" s="67">
        <f>IF(H26&gt;730000,730000,H26)</f>
        <v>625000</v>
      </c>
      <c r="X26" s="10">
        <f>J26-W26</f>
        <v>5769230.7692307699</v>
      </c>
      <c r="Y26" s="10">
        <f>IF((X26-V26)&gt;0,(X26-V26),0)</f>
        <v>0</v>
      </c>
      <c r="Z26" s="55">
        <f>IF(Y26&lt;=5000000,Y26*5%,IF(Y26&lt;=10000000,250000+(Y26-5000000)*10%,IF(Y26&lt;=18000000,750000+(Y26-10000000)*15%,IF(Y26&lt;=32000000,1950000+(Y26-18000000)*20%,IF(Y26&lt;=52000000,4750000+(Y26-32000000)*25%,IF(Y26&lt;=80000000,9750000+(Y26-52000000)*30%,18150000+(Y26-80000000)*35%))))))</f>
        <v>0</v>
      </c>
      <c r="AA26" s="68">
        <v>0</v>
      </c>
      <c r="AB26" s="10">
        <f>J26-S26-Z26-AA26</f>
        <v>5764230.7692307699</v>
      </c>
      <c r="AC26" s="54"/>
    </row>
    <row r="27" spans="1:29" ht="22.5" customHeight="1">
      <c r="A27" s="44">
        <v>2</v>
      </c>
      <c r="B27" s="69" t="s">
        <v>69</v>
      </c>
      <c r="C27" s="66" t="s">
        <v>71</v>
      </c>
      <c r="D27" s="44" t="s">
        <v>73</v>
      </c>
      <c r="E27" s="46">
        <v>6000000</v>
      </c>
      <c r="F27" s="44">
        <v>26</v>
      </c>
      <c r="G27" s="46">
        <f t="shared" ref="G27:G28" si="18">E27/26*F27</f>
        <v>6000000</v>
      </c>
      <c r="H27" s="46">
        <f t="shared" ref="H27:H28" si="19">F27*25000</f>
        <v>650000</v>
      </c>
      <c r="I27" s="46"/>
      <c r="J27" s="46">
        <f t="shared" ref="J27:J28" si="20">G27+H27+I27</f>
        <v>6650000</v>
      </c>
      <c r="K27" s="46">
        <f>E27</f>
        <v>6000000</v>
      </c>
      <c r="L27" s="46">
        <f t="shared" ref="L27:L28" si="21">K27*0.175</f>
        <v>1050000</v>
      </c>
      <c r="M27" s="46">
        <f>K27*0.03</f>
        <v>180000</v>
      </c>
      <c r="N27" s="46">
        <f>K27*0.01</f>
        <v>60000</v>
      </c>
      <c r="O27" s="46">
        <f t="shared" ref="O27:O28" si="22">L27+M27+N27</f>
        <v>1290000</v>
      </c>
      <c r="P27" s="46">
        <f t="shared" ref="P27:P28" si="23">K27*8%</f>
        <v>480000</v>
      </c>
      <c r="Q27" s="46">
        <f t="shared" ref="Q27:Q28" si="24">K27*1.5%</f>
        <v>90000</v>
      </c>
      <c r="R27" s="46">
        <f t="shared" ref="R27:R28" si="25">K27*1%</f>
        <v>60000</v>
      </c>
      <c r="S27" s="48">
        <f t="shared" ref="S27:S28" si="26">SUM(P27:R27)</f>
        <v>630000</v>
      </c>
      <c r="T27" s="48">
        <v>11000000</v>
      </c>
      <c r="U27" s="49"/>
      <c r="V27" s="50">
        <f t="shared" ref="V27:V28" si="27">S27+T27+U27</f>
        <v>11630000</v>
      </c>
      <c r="W27" s="67">
        <f t="shared" ref="W27:W28" si="28">IF(H27&gt;730000,730000,H27)</f>
        <v>650000</v>
      </c>
      <c r="X27" s="10">
        <f t="shared" ref="X27:X28" si="29">J27-W27</f>
        <v>6000000</v>
      </c>
      <c r="Y27" s="10">
        <f t="shared" ref="Y27:Y28" si="30">IF((X27-V27)&gt;0,(X27-V27),0)</f>
        <v>0</v>
      </c>
      <c r="Z27" s="55">
        <f t="shared" ref="Z27:Z28" si="31">IF(Y27&lt;=5000000,Y27*5%,IF(Y27&lt;=10000000,250000+(Y27-5000000)*10%,IF(Y27&lt;=18000000,750000+(Y27-10000000)*15%,IF(Y27&lt;=32000000,1950000+(Y27-18000000)*20%,IF(Y27&lt;=52000000,4750000+(Y27-32000000)*25%,IF(Y27&lt;=80000000,9750000+(Y27-52000000)*30%,18150000+(Y27-80000000)*35%))))))</f>
        <v>0</v>
      </c>
      <c r="AA27" s="68">
        <v>0</v>
      </c>
      <c r="AB27" s="10">
        <f t="shared" ref="AB27:AB28" si="32">J27-S27-Z27-AA27</f>
        <v>6020000</v>
      </c>
      <c r="AC27" s="54"/>
    </row>
    <row r="28" spans="1:29" ht="22.5" customHeight="1">
      <c r="A28" s="44">
        <v>3</v>
      </c>
      <c r="B28" s="69" t="s">
        <v>70</v>
      </c>
      <c r="C28" s="70" t="s">
        <v>72</v>
      </c>
      <c r="D28" s="44" t="s">
        <v>73</v>
      </c>
      <c r="E28" s="46">
        <v>6000000</v>
      </c>
      <c r="F28" s="44">
        <v>25</v>
      </c>
      <c r="G28" s="46">
        <f t="shared" si="18"/>
        <v>5769230.7692307699</v>
      </c>
      <c r="H28" s="46">
        <f t="shared" si="19"/>
        <v>625000</v>
      </c>
      <c r="I28" s="46"/>
      <c r="J28" s="46">
        <f t="shared" si="20"/>
        <v>6394230.7692307699</v>
      </c>
      <c r="K28" s="46">
        <f t="shared" ref="K28" si="33">E28</f>
        <v>6000000</v>
      </c>
      <c r="L28" s="46">
        <f t="shared" si="21"/>
        <v>1050000</v>
      </c>
      <c r="M28" s="46">
        <f>K28*0.03</f>
        <v>180000</v>
      </c>
      <c r="N28" s="46">
        <f>K28*0.01</f>
        <v>60000</v>
      </c>
      <c r="O28" s="46">
        <f t="shared" si="22"/>
        <v>1290000</v>
      </c>
      <c r="P28" s="46">
        <f t="shared" si="23"/>
        <v>480000</v>
      </c>
      <c r="Q28" s="46">
        <f t="shared" si="24"/>
        <v>90000</v>
      </c>
      <c r="R28" s="46">
        <f t="shared" si="25"/>
        <v>60000</v>
      </c>
      <c r="S28" s="48">
        <f t="shared" si="26"/>
        <v>630000</v>
      </c>
      <c r="T28" s="48">
        <v>11000000</v>
      </c>
      <c r="U28" s="49"/>
      <c r="V28" s="50">
        <f t="shared" si="27"/>
        <v>11630000</v>
      </c>
      <c r="W28" s="67">
        <f t="shared" si="28"/>
        <v>625000</v>
      </c>
      <c r="X28" s="10">
        <f t="shared" si="29"/>
        <v>5769230.7692307699</v>
      </c>
      <c r="Y28" s="10">
        <f t="shared" si="30"/>
        <v>0</v>
      </c>
      <c r="Z28" s="55">
        <f t="shared" si="31"/>
        <v>0</v>
      </c>
      <c r="AA28" s="68">
        <v>0</v>
      </c>
      <c r="AB28" s="10">
        <f t="shared" si="32"/>
        <v>5764230.7692307699</v>
      </c>
      <c r="AC28" s="54"/>
    </row>
    <row r="29" spans="1:29" s="58" customFormat="1" ht="22.5" customHeight="1">
      <c r="A29" s="150" t="s">
        <v>61</v>
      </c>
      <c r="B29" s="151"/>
      <c r="C29" s="151"/>
      <c r="D29" s="152"/>
      <c r="E29" s="56">
        <f t="shared" ref="E29:AC29" si="34">SUM(E26:E28)</f>
        <v>18000000</v>
      </c>
      <c r="F29" s="56">
        <f t="shared" si="34"/>
        <v>76</v>
      </c>
      <c r="G29" s="56">
        <f t="shared" si="34"/>
        <v>17538461.53846154</v>
      </c>
      <c r="H29" s="56">
        <f t="shared" si="34"/>
        <v>1900000</v>
      </c>
      <c r="I29" s="56">
        <f t="shared" si="34"/>
        <v>0</v>
      </c>
      <c r="J29" s="57">
        <f t="shared" si="34"/>
        <v>19438461.53846154</v>
      </c>
      <c r="K29" s="56">
        <f t="shared" si="34"/>
        <v>18000000</v>
      </c>
      <c r="L29" s="57">
        <f t="shared" si="34"/>
        <v>3150000</v>
      </c>
      <c r="M29" s="57">
        <f t="shared" si="34"/>
        <v>540000</v>
      </c>
      <c r="N29" s="57">
        <f t="shared" si="34"/>
        <v>180000</v>
      </c>
      <c r="O29" s="56">
        <f t="shared" si="34"/>
        <v>3870000</v>
      </c>
      <c r="P29" s="56">
        <f t="shared" si="34"/>
        <v>1440000</v>
      </c>
      <c r="Q29" s="56">
        <f t="shared" si="34"/>
        <v>270000</v>
      </c>
      <c r="R29" s="56">
        <f t="shared" si="34"/>
        <v>180000</v>
      </c>
      <c r="S29" s="56">
        <f t="shared" si="34"/>
        <v>1890000</v>
      </c>
      <c r="T29" s="56">
        <f t="shared" si="34"/>
        <v>33000000</v>
      </c>
      <c r="U29" s="56">
        <f t="shared" si="34"/>
        <v>0</v>
      </c>
      <c r="V29" s="56">
        <f t="shared" si="34"/>
        <v>34890000</v>
      </c>
      <c r="W29" s="56">
        <f t="shared" si="34"/>
        <v>1900000</v>
      </c>
      <c r="X29" s="56">
        <f t="shared" si="34"/>
        <v>17538461.53846154</v>
      </c>
      <c r="Y29" s="56">
        <f t="shared" si="34"/>
        <v>0</v>
      </c>
      <c r="Z29" s="56">
        <f t="shared" si="34"/>
        <v>0</v>
      </c>
      <c r="AA29" s="56">
        <f t="shared" si="34"/>
        <v>0</v>
      </c>
      <c r="AB29" s="56">
        <f t="shared" si="34"/>
        <v>17548461.53846154</v>
      </c>
      <c r="AC29" s="56">
        <f t="shared" si="34"/>
        <v>0</v>
      </c>
    </row>
    <row r="30" spans="1:29" s="62" customFormat="1" ht="24.75" customHeight="1">
      <c r="A30" s="59"/>
      <c r="B30" s="149" t="s">
        <v>64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60"/>
      <c r="Y30" s="60"/>
      <c r="Z30" s="60"/>
      <c r="AA30" s="60"/>
      <c r="AB30" s="60"/>
      <c r="AC30" s="61"/>
    </row>
    <row r="31" spans="1:29" s="71" customFormat="1" ht="22.5" customHeight="1">
      <c r="A31" s="186" t="s">
        <v>1</v>
      </c>
      <c r="B31" s="187" t="s">
        <v>2</v>
      </c>
      <c r="C31" s="186" t="s">
        <v>3</v>
      </c>
      <c r="D31" s="197" t="s">
        <v>28</v>
      </c>
      <c r="E31" s="186" t="s">
        <v>4</v>
      </c>
      <c r="F31" s="186" t="s">
        <v>5</v>
      </c>
      <c r="G31" s="186" t="s">
        <v>6</v>
      </c>
      <c r="H31" s="186" t="s">
        <v>7</v>
      </c>
      <c r="I31" s="186"/>
      <c r="J31" s="186" t="s">
        <v>8</v>
      </c>
      <c r="K31" s="186" t="s">
        <v>9</v>
      </c>
      <c r="L31" s="186" t="s">
        <v>10</v>
      </c>
      <c r="M31" s="186"/>
      <c r="N31" s="186"/>
      <c r="O31" s="186" t="s">
        <v>27</v>
      </c>
      <c r="P31" s="187" t="s">
        <v>32</v>
      </c>
      <c r="Q31" s="187"/>
      <c r="R31" s="187"/>
      <c r="S31" s="187"/>
      <c r="T31" s="187"/>
      <c r="U31" s="187"/>
      <c r="V31" s="184" t="s">
        <v>32</v>
      </c>
      <c r="W31" s="184" t="s">
        <v>33</v>
      </c>
      <c r="X31" s="184" t="s">
        <v>34</v>
      </c>
      <c r="Y31" s="184" t="s">
        <v>35</v>
      </c>
      <c r="Z31" s="184" t="s">
        <v>36</v>
      </c>
      <c r="AA31" s="182" t="s">
        <v>37</v>
      </c>
      <c r="AB31" s="182" t="s">
        <v>38</v>
      </c>
      <c r="AC31" s="180" t="s">
        <v>39</v>
      </c>
    </row>
    <row r="32" spans="1:29" s="71" customFormat="1" ht="46.8" customHeight="1">
      <c r="A32" s="186"/>
      <c r="B32" s="187"/>
      <c r="C32" s="186"/>
      <c r="D32" s="198"/>
      <c r="E32" s="186"/>
      <c r="F32" s="186"/>
      <c r="G32" s="186"/>
      <c r="H32" s="100" t="s">
        <v>11</v>
      </c>
      <c r="I32" s="100" t="s">
        <v>12</v>
      </c>
      <c r="J32" s="186"/>
      <c r="K32" s="186"/>
      <c r="L32" s="100" t="s">
        <v>40</v>
      </c>
      <c r="M32" s="100" t="s">
        <v>13</v>
      </c>
      <c r="N32" s="100" t="s">
        <v>14</v>
      </c>
      <c r="O32" s="186"/>
      <c r="P32" s="100" t="s">
        <v>25</v>
      </c>
      <c r="Q32" s="100" t="s">
        <v>15</v>
      </c>
      <c r="R32" s="100" t="s">
        <v>14</v>
      </c>
      <c r="S32" s="101" t="s">
        <v>29</v>
      </c>
      <c r="T32" s="102" t="s">
        <v>30</v>
      </c>
      <c r="U32" s="102" t="s">
        <v>31</v>
      </c>
      <c r="V32" s="185"/>
      <c r="W32" s="185"/>
      <c r="X32" s="185"/>
      <c r="Y32" s="185"/>
      <c r="Z32" s="185"/>
      <c r="AA32" s="183"/>
      <c r="AB32" s="183"/>
      <c r="AC32" s="181"/>
    </row>
    <row r="33" spans="1:29" ht="24.75" customHeight="1">
      <c r="A33" s="44">
        <v>1</v>
      </c>
      <c r="B33" s="72" t="s">
        <v>96</v>
      </c>
      <c r="C33" s="69" t="s">
        <v>74</v>
      </c>
      <c r="D33" s="44" t="s">
        <v>77</v>
      </c>
      <c r="E33" s="73">
        <v>7000000</v>
      </c>
      <c r="F33" s="69">
        <v>22</v>
      </c>
      <c r="G33" s="46">
        <f>E33/26*F33</f>
        <v>5923076.9230769239</v>
      </c>
      <c r="H33" s="46">
        <f>F33*25000</f>
        <v>550000</v>
      </c>
      <c r="I33" s="46"/>
      <c r="J33" s="46">
        <f>G33+H33+I33</f>
        <v>6473076.9230769239</v>
      </c>
      <c r="K33" s="46">
        <f>E33</f>
        <v>7000000</v>
      </c>
      <c r="L33" s="46">
        <f>K33*0.175</f>
        <v>1225000</v>
      </c>
      <c r="M33" s="46">
        <f>K33*3%</f>
        <v>210000</v>
      </c>
      <c r="N33" s="46">
        <f>K33*1%</f>
        <v>70000</v>
      </c>
      <c r="O33" s="46">
        <f>L33+M33+N33</f>
        <v>1505000</v>
      </c>
      <c r="P33" s="46">
        <f>K33*8%</f>
        <v>560000</v>
      </c>
      <c r="Q33" s="46">
        <f>K33*1.5%</f>
        <v>105000</v>
      </c>
      <c r="R33" s="46">
        <f>K33*1%</f>
        <v>70000</v>
      </c>
      <c r="S33" s="48">
        <f>SUM(P33:R33)</f>
        <v>735000</v>
      </c>
      <c r="T33" s="48">
        <v>11000000</v>
      </c>
      <c r="U33" s="49"/>
      <c r="V33" s="50">
        <f>S33+T33+U33</f>
        <v>11735000</v>
      </c>
      <c r="W33" s="67">
        <f>IF(H33&gt;730000,730000,H33)</f>
        <v>550000</v>
      </c>
      <c r="X33" s="10">
        <f>J33-W33</f>
        <v>5923076.9230769239</v>
      </c>
      <c r="Y33" s="10">
        <f>IF((X33-V33)&gt;0,(X33-V33),0)</f>
        <v>0</v>
      </c>
      <c r="Z33" s="55">
        <f>IF(Y33&lt;=5000000,Y33*5%,IF(Y33&lt;=10000000,250000+(Y33-5000000)*10%,IF(Y33&lt;=18000000,750000+(Y33-10000000)*15%,IF(Y33&lt;=32000000,1950000+(Y33-18000000)*20%,IF(Y33&lt;=52000000,4750000+(Y33-32000000)*25%,IF(Y33&lt;=80000000,9750000+(Y33-52000000)*30%,18150000+(Y33-80000000)*35%))))))</f>
        <v>0</v>
      </c>
      <c r="AA33" s="68">
        <v>0</v>
      </c>
      <c r="AB33" s="10">
        <f>J33-S33-Z33-AA33</f>
        <v>5738076.9230769239</v>
      </c>
      <c r="AC33" s="54"/>
    </row>
    <row r="34" spans="1:29" ht="22.5" customHeight="1">
      <c r="A34" s="44">
        <v>2</v>
      </c>
      <c r="B34" s="72" t="s">
        <v>75</v>
      </c>
      <c r="C34" s="69" t="s">
        <v>76</v>
      </c>
      <c r="D34" s="44" t="s">
        <v>77</v>
      </c>
      <c r="E34" s="73">
        <v>5500000</v>
      </c>
      <c r="F34" s="69">
        <v>22</v>
      </c>
      <c r="G34" s="46">
        <f t="shared" ref="G34" si="35">E34/26*F34</f>
        <v>4653846.153846154</v>
      </c>
      <c r="H34" s="46">
        <f t="shared" ref="H34" si="36">F34*25000</f>
        <v>550000</v>
      </c>
      <c r="I34" s="46"/>
      <c r="J34" s="46">
        <f t="shared" ref="J34" si="37">G34+H34+I34</f>
        <v>5203846.153846154</v>
      </c>
      <c r="K34" s="46">
        <f>E34</f>
        <v>5500000</v>
      </c>
      <c r="L34" s="46">
        <f t="shared" ref="L34" si="38">K34*0.175</f>
        <v>962499.99999999988</v>
      </c>
      <c r="M34" s="46">
        <f>K34*0.03</f>
        <v>165000</v>
      </c>
      <c r="N34" s="46">
        <f>K34*0.01</f>
        <v>55000</v>
      </c>
      <c r="O34" s="46">
        <f t="shared" ref="O34" si="39">L34+M34+N34</f>
        <v>1182500</v>
      </c>
      <c r="P34" s="46">
        <f t="shared" ref="P34" si="40">K34*8%</f>
        <v>440000</v>
      </c>
      <c r="Q34" s="46">
        <f t="shared" ref="Q34" si="41">K34*1.5%</f>
        <v>82500</v>
      </c>
      <c r="R34" s="46">
        <f t="shared" ref="R34" si="42">K34*1%</f>
        <v>55000</v>
      </c>
      <c r="S34" s="48">
        <f t="shared" ref="S34" si="43">SUM(P34:R34)</f>
        <v>577500</v>
      </c>
      <c r="T34" s="48">
        <v>11000000</v>
      </c>
      <c r="U34" s="49"/>
      <c r="V34" s="50">
        <f t="shared" ref="V34" si="44">S34+T34+U34</f>
        <v>11577500</v>
      </c>
      <c r="W34" s="67">
        <f t="shared" ref="W34" si="45">IF(H34&gt;730000,730000,H34)</f>
        <v>550000</v>
      </c>
      <c r="X34" s="10">
        <f t="shared" ref="X34" si="46">J34-W34</f>
        <v>4653846.153846154</v>
      </c>
      <c r="Y34" s="10">
        <f t="shared" ref="Y34" si="47">IF((X34-V34)&gt;0,(X34-V34),0)</f>
        <v>0</v>
      </c>
      <c r="Z34" s="55">
        <f t="shared" ref="Z34" si="48">IF(Y34&lt;=5000000,Y34*5%,IF(Y34&lt;=10000000,250000+(Y34-5000000)*10%,IF(Y34&lt;=18000000,750000+(Y34-10000000)*15%,IF(Y34&lt;=32000000,1950000+(Y34-18000000)*20%,IF(Y34&lt;=52000000,4750000+(Y34-32000000)*25%,IF(Y34&lt;=80000000,9750000+(Y34-52000000)*30%,18150000+(Y34-80000000)*35%))))))</f>
        <v>0</v>
      </c>
      <c r="AA34" s="68">
        <v>0</v>
      </c>
      <c r="AB34" s="10">
        <f t="shared" ref="AB34" si="49">J34-S34-Z34-AA34</f>
        <v>4626346.153846154</v>
      </c>
      <c r="AC34" s="54"/>
    </row>
    <row r="35" spans="1:29" s="58" customFormat="1" ht="22.5" customHeight="1">
      <c r="A35" s="150" t="s">
        <v>61</v>
      </c>
      <c r="B35" s="151"/>
      <c r="C35" s="151"/>
      <c r="D35" s="152"/>
      <c r="E35" s="56">
        <f t="shared" ref="E35:AC35" si="50">SUM(E33:E34)</f>
        <v>12500000</v>
      </c>
      <c r="F35" s="56">
        <f t="shared" si="50"/>
        <v>44</v>
      </c>
      <c r="G35" s="56">
        <f t="shared" si="50"/>
        <v>10576923.076923078</v>
      </c>
      <c r="H35" s="56">
        <f t="shared" si="50"/>
        <v>1100000</v>
      </c>
      <c r="I35" s="56">
        <f t="shared" si="50"/>
        <v>0</v>
      </c>
      <c r="J35" s="57">
        <f t="shared" si="50"/>
        <v>11676923.076923078</v>
      </c>
      <c r="K35" s="56">
        <f t="shared" si="50"/>
        <v>12500000</v>
      </c>
      <c r="L35" s="57">
        <f t="shared" si="50"/>
        <v>2187500</v>
      </c>
      <c r="M35" s="57">
        <f t="shared" si="50"/>
        <v>375000</v>
      </c>
      <c r="N35" s="57">
        <f t="shared" si="50"/>
        <v>125000</v>
      </c>
      <c r="O35" s="56">
        <f t="shared" si="50"/>
        <v>2687500</v>
      </c>
      <c r="P35" s="56">
        <f t="shared" si="50"/>
        <v>1000000</v>
      </c>
      <c r="Q35" s="56">
        <f t="shared" si="50"/>
        <v>187500</v>
      </c>
      <c r="R35" s="56">
        <f t="shared" si="50"/>
        <v>125000</v>
      </c>
      <c r="S35" s="56">
        <f t="shared" si="50"/>
        <v>1312500</v>
      </c>
      <c r="T35" s="56">
        <f t="shared" si="50"/>
        <v>22000000</v>
      </c>
      <c r="U35" s="56">
        <f t="shared" si="50"/>
        <v>0</v>
      </c>
      <c r="V35" s="56">
        <f t="shared" si="50"/>
        <v>23312500</v>
      </c>
      <c r="W35" s="56">
        <f t="shared" si="50"/>
        <v>1100000</v>
      </c>
      <c r="X35" s="56">
        <f t="shared" si="50"/>
        <v>10576923.076923078</v>
      </c>
      <c r="Y35" s="56">
        <f t="shared" si="50"/>
        <v>0</v>
      </c>
      <c r="Z35" s="56">
        <f t="shared" si="50"/>
        <v>0</v>
      </c>
      <c r="AA35" s="56">
        <f t="shared" si="50"/>
        <v>0</v>
      </c>
      <c r="AB35" s="56">
        <f t="shared" si="50"/>
        <v>10364423.076923078</v>
      </c>
      <c r="AC35" s="56">
        <f t="shared" si="50"/>
        <v>0</v>
      </c>
    </row>
    <row r="36" spans="1:29" s="62" customFormat="1" ht="24.75" customHeight="1">
      <c r="A36" s="59"/>
      <c r="B36" s="149" t="s">
        <v>65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60"/>
      <c r="Y36" s="60"/>
      <c r="Z36" s="60"/>
      <c r="AA36" s="60"/>
      <c r="AB36" s="60"/>
      <c r="AC36" s="61"/>
    </row>
    <row r="37" spans="1:29" s="71" customFormat="1" ht="22.5" customHeight="1">
      <c r="A37" s="196" t="s">
        <v>1</v>
      </c>
      <c r="B37" s="202" t="s">
        <v>2</v>
      </c>
      <c r="C37" s="196" t="s">
        <v>3</v>
      </c>
      <c r="D37" s="200" t="s">
        <v>28</v>
      </c>
      <c r="E37" s="196" t="s">
        <v>4</v>
      </c>
      <c r="F37" s="196" t="s">
        <v>5</v>
      </c>
      <c r="G37" s="196" t="s">
        <v>6</v>
      </c>
      <c r="H37" s="196" t="s">
        <v>7</v>
      </c>
      <c r="I37" s="196"/>
      <c r="J37" s="196" t="s">
        <v>8</v>
      </c>
      <c r="K37" s="196" t="s">
        <v>9</v>
      </c>
      <c r="L37" s="196" t="s">
        <v>10</v>
      </c>
      <c r="M37" s="196"/>
      <c r="N37" s="196"/>
      <c r="O37" s="196" t="s">
        <v>27</v>
      </c>
      <c r="P37" s="202" t="s">
        <v>32</v>
      </c>
      <c r="Q37" s="202"/>
      <c r="R37" s="202"/>
      <c r="S37" s="202"/>
      <c r="T37" s="202"/>
      <c r="U37" s="202"/>
      <c r="V37" s="194" t="s">
        <v>32</v>
      </c>
      <c r="W37" s="194" t="s">
        <v>33</v>
      </c>
      <c r="X37" s="194" t="s">
        <v>34</v>
      </c>
      <c r="Y37" s="194" t="s">
        <v>35</v>
      </c>
      <c r="Z37" s="194" t="s">
        <v>36</v>
      </c>
      <c r="AA37" s="192" t="s">
        <v>37</v>
      </c>
      <c r="AB37" s="192" t="s">
        <v>38</v>
      </c>
      <c r="AC37" s="190" t="s">
        <v>39</v>
      </c>
    </row>
    <row r="38" spans="1:29" s="71" customFormat="1" ht="46.8" customHeight="1">
      <c r="A38" s="196"/>
      <c r="B38" s="202"/>
      <c r="C38" s="196"/>
      <c r="D38" s="201"/>
      <c r="E38" s="196"/>
      <c r="F38" s="196"/>
      <c r="G38" s="196"/>
      <c r="H38" s="106" t="s">
        <v>11</v>
      </c>
      <c r="I38" s="106" t="s">
        <v>12</v>
      </c>
      <c r="J38" s="196"/>
      <c r="K38" s="196"/>
      <c r="L38" s="106" t="s">
        <v>40</v>
      </c>
      <c r="M38" s="106" t="s">
        <v>13</v>
      </c>
      <c r="N38" s="106" t="s">
        <v>14</v>
      </c>
      <c r="O38" s="196"/>
      <c r="P38" s="106" t="s">
        <v>25</v>
      </c>
      <c r="Q38" s="106" t="s">
        <v>15</v>
      </c>
      <c r="R38" s="106" t="s">
        <v>14</v>
      </c>
      <c r="S38" s="107" t="s">
        <v>29</v>
      </c>
      <c r="T38" s="108" t="s">
        <v>30</v>
      </c>
      <c r="U38" s="108" t="s">
        <v>31</v>
      </c>
      <c r="V38" s="195"/>
      <c r="W38" s="195"/>
      <c r="X38" s="195"/>
      <c r="Y38" s="195"/>
      <c r="Z38" s="195"/>
      <c r="AA38" s="193"/>
      <c r="AB38" s="193"/>
      <c r="AC38" s="191"/>
    </row>
    <row r="39" spans="1:29" ht="24.75" customHeight="1">
      <c r="A39" s="44">
        <v>1</v>
      </c>
      <c r="B39" s="69" t="s">
        <v>90</v>
      </c>
      <c r="C39" s="44" t="s">
        <v>74</v>
      </c>
      <c r="D39" s="44" t="s">
        <v>80</v>
      </c>
      <c r="E39" s="46">
        <v>8000000</v>
      </c>
      <c r="F39" s="46">
        <v>23</v>
      </c>
      <c r="G39" s="46">
        <f>E39/26*F39</f>
        <v>7076923.076923077</v>
      </c>
      <c r="H39" s="46">
        <f>F39*25000</f>
        <v>575000</v>
      </c>
      <c r="I39" s="46"/>
      <c r="J39" s="46">
        <f>G39+H39+I39</f>
        <v>7651923.076923077</v>
      </c>
      <c r="K39" s="46">
        <f>E39</f>
        <v>8000000</v>
      </c>
      <c r="L39" s="46">
        <f>K39*0.175</f>
        <v>1400000</v>
      </c>
      <c r="M39" s="46">
        <f>K39*3%</f>
        <v>240000</v>
      </c>
      <c r="N39" s="46">
        <f>K39*1%</f>
        <v>80000</v>
      </c>
      <c r="O39" s="46">
        <f>L39+M39+N39</f>
        <v>1720000</v>
      </c>
      <c r="P39" s="46">
        <f>K39*8%</f>
        <v>640000</v>
      </c>
      <c r="Q39" s="46">
        <f>K39*1.5%</f>
        <v>120000</v>
      </c>
      <c r="R39" s="46">
        <f>K39*1%</f>
        <v>80000</v>
      </c>
      <c r="S39" s="48">
        <f>SUM(P39:R39)</f>
        <v>840000</v>
      </c>
      <c r="T39" s="48">
        <v>11000000</v>
      </c>
      <c r="U39" s="49"/>
      <c r="V39" s="50">
        <f>S39+T39+U39</f>
        <v>11840000</v>
      </c>
      <c r="W39" s="67">
        <f>IF(H39&gt;730000,730000,H39)</f>
        <v>575000</v>
      </c>
      <c r="X39" s="10">
        <f>J39-W39</f>
        <v>7076923.076923077</v>
      </c>
      <c r="Y39" s="10">
        <f>IF((X39-V39)&gt;0,(X39-V39),0)</f>
        <v>0</v>
      </c>
      <c r="Z39" s="55">
        <f>IF(Y39&lt;=5000000,Y39*5%,IF(Y39&lt;=10000000,250000+(Y39-5000000)*10%,IF(Y39&lt;=18000000,750000+(Y39-10000000)*15%,IF(Y39&lt;=32000000,1950000+(Y39-18000000)*20%,IF(Y39&lt;=52000000,4750000+(Y39-32000000)*25%,IF(Y39&lt;=80000000,9750000+(Y39-52000000)*30%,18150000+(Y39-80000000)*35%))))))</f>
        <v>0</v>
      </c>
      <c r="AA39" s="68">
        <v>0</v>
      </c>
      <c r="AB39" s="10">
        <f>J39-S39-Z39-AA39</f>
        <v>6811923.076923077</v>
      </c>
      <c r="AC39" s="54"/>
    </row>
    <row r="40" spans="1:29" ht="22.5" customHeight="1">
      <c r="A40" s="44">
        <v>3</v>
      </c>
      <c r="B40" s="69" t="s">
        <v>78</v>
      </c>
      <c r="C40" s="44" t="s">
        <v>79</v>
      </c>
      <c r="D40" s="44" t="s">
        <v>80</v>
      </c>
      <c r="E40" s="46">
        <v>7200000</v>
      </c>
      <c r="F40" s="46">
        <v>23</v>
      </c>
      <c r="G40" s="46">
        <f t="shared" ref="G40" si="51">E40/26*F40</f>
        <v>6369230.7692307699</v>
      </c>
      <c r="H40" s="46">
        <f t="shared" ref="H40" si="52">F40*25000</f>
        <v>575000</v>
      </c>
      <c r="I40" s="46"/>
      <c r="J40" s="46">
        <f t="shared" ref="J40" si="53">G40+H40+I40</f>
        <v>6944230.7692307699</v>
      </c>
      <c r="K40" s="46">
        <f t="shared" ref="K40" si="54">E40</f>
        <v>7200000</v>
      </c>
      <c r="L40" s="46">
        <f t="shared" ref="L40" si="55">K40*0.175</f>
        <v>1260000</v>
      </c>
      <c r="M40" s="46">
        <f>K40*0.03</f>
        <v>216000</v>
      </c>
      <c r="N40" s="46">
        <f>K40*0.01</f>
        <v>72000</v>
      </c>
      <c r="O40" s="46">
        <f t="shared" ref="O40" si="56">L40+M40+N40</f>
        <v>1548000</v>
      </c>
      <c r="P40" s="46">
        <f t="shared" ref="P40" si="57">K40*8%</f>
        <v>576000</v>
      </c>
      <c r="Q40" s="46">
        <f t="shared" ref="Q40" si="58">K40*1.5%</f>
        <v>108000</v>
      </c>
      <c r="R40" s="46">
        <f t="shared" ref="R40" si="59">K40*1%</f>
        <v>72000</v>
      </c>
      <c r="S40" s="48">
        <f t="shared" ref="S40" si="60">SUM(P40:R40)</f>
        <v>756000</v>
      </c>
      <c r="T40" s="48">
        <v>11000000</v>
      </c>
      <c r="U40" s="49"/>
      <c r="V40" s="50">
        <f t="shared" ref="V40" si="61">S40+T40+U40</f>
        <v>11756000</v>
      </c>
      <c r="W40" s="67">
        <f t="shared" ref="W40" si="62">IF(H40&gt;730000,730000,H40)</f>
        <v>575000</v>
      </c>
      <c r="X40" s="10">
        <f t="shared" ref="X40" si="63">J40-W40</f>
        <v>6369230.7692307699</v>
      </c>
      <c r="Y40" s="10">
        <f t="shared" ref="Y40" si="64">IF((X40-V40)&gt;0,(X40-V40),0)</f>
        <v>0</v>
      </c>
      <c r="Z40" s="55">
        <f t="shared" ref="Z40" si="65">IF(Y40&lt;=5000000,Y40*5%,IF(Y40&lt;=10000000,250000+(Y40-5000000)*10%,IF(Y40&lt;=18000000,750000+(Y40-10000000)*15%,IF(Y40&lt;=32000000,1950000+(Y40-18000000)*20%,IF(Y40&lt;=52000000,4750000+(Y40-32000000)*25%,IF(Y40&lt;=80000000,9750000+(Y40-52000000)*30%,18150000+(Y40-80000000)*35%))))))</f>
        <v>0</v>
      </c>
      <c r="AA40" s="68">
        <v>0</v>
      </c>
      <c r="AB40" s="10">
        <f t="shared" ref="AB40" si="66">J40-S40-Z40-AA40</f>
        <v>6188230.7692307699</v>
      </c>
      <c r="AC40" s="54"/>
    </row>
    <row r="41" spans="1:29" s="58" customFormat="1" ht="22.5" customHeight="1">
      <c r="A41" s="150" t="s">
        <v>61</v>
      </c>
      <c r="B41" s="151"/>
      <c r="C41" s="151"/>
      <c r="D41" s="152"/>
      <c r="E41" s="56">
        <f t="shared" ref="E41:AC41" si="67">SUM(E39:E40)</f>
        <v>15200000</v>
      </c>
      <c r="F41" s="56">
        <f t="shared" si="67"/>
        <v>46</v>
      </c>
      <c r="G41" s="56">
        <f t="shared" si="67"/>
        <v>13446153.846153848</v>
      </c>
      <c r="H41" s="56">
        <f t="shared" si="67"/>
        <v>1150000</v>
      </c>
      <c r="I41" s="56">
        <f t="shared" si="67"/>
        <v>0</v>
      </c>
      <c r="J41" s="57">
        <f t="shared" si="67"/>
        <v>14596153.846153848</v>
      </c>
      <c r="K41" s="56">
        <f t="shared" si="67"/>
        <v>15200000</v>
      </c>
      <c r="L41" s="57">
        <f t="shared" si="67"/>
        <v>2660000</v>
      </c>
      <c r="M41" s="57">
        <f t="shared" si="67"/>
        <v>456000</v>
      </c>
      <c r="N41" s="57">
        <f t="shared" si="67"/>
        <v>152000</v>
      </c>
      <c r="O41" s="56">
        <f t="shared" si="67"/>
        <v>3268000</v>
      </c>
      <c r="P41" s="56">
        <f t="shared" si="67"/>
        <v>1216000</v>
      </c>
      <c r="Q41" s="56">
        <f t="shared" si="67"/>
        <v>228000</v>
      </c>
      <c r="R41" s="56">
        <f t="shared" si="67"/>
        <v>152000</v>
      </c>
      <c r="S41" s="56">
        <f t="shared" si="67"/>
        <v>1596000</v>
      </c>
      <c r="T41" s="56">
        <f t="shared" si="67"/>
        <v>22000000</v>
      </c>
      <c r="U41" s="56">
        <f t="shared" si="67"/>
        <v>0</v>
      </c>
      <c r="V41" s="56">
        <f t="shared" si="67"/>
        <v>23596000</v>
      </c>
      <c r="W41" s="56">
        <f t="shared" si="67"/>
        <v>1150000</v>
      </c>
      <c r="X41" s="56">
        <f t="shared" si="67"/>
        <v>13446153.846153848</v>
      </c>
      <c r="Y41" s="56">
        <f t="shared" si="67"/>
        <v>0</v>
      </c>
      <c r="Z41" s="56">
        <f t="shared" si="67"/>
        <v>0</v>
      </c>
      <c r="AA41" s="56">
        <f t="shared" si="67"/>
        <v>0</v>
      </c>
      <c r="AB41" s="56">
        <f t="shared" si="67"/>
        <v>13000153.846153848</v>
      </c>
      <c r="AC41" s="56">
        <f t="shared" si="67"/>
        <v>0</v>
      </c>
    </row>
    <row r="42" spans="1:29" s="62" customFormat="1" ht="24.75" customHeight="1">
      <c r="A42" s="59"/>
      <c r="B42" s="149" t="s">
        <v>66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60"/>
      <c r="Y42" s="60"/>
      <c r="Z42" s="60"/>
      <c r="AA42" s="60"/>
      <c r="AB42" s="60"/>
      <c r="AC42" s="61"/>
    </row>
    <row r="43" spans="1:29" s="71" customFormat="1" ht="22.5" customHeight="1">
      <c r="A43" s="199" t="s">
        <v>1</v>
      </c>
      <c r="B43" s="209" t="s">
        <v>2</v>
      </c>
      <c r="C43" s="199" t="s">
        <v>3</v>
      </c>
      <c r="D43" s="207" t="s">
        <v>28</v>
      </c>
      <c r="E43" s="199" t="s">
        <v>4</v>
      </c>
      <c r="F43" s="199" t="s">
        <v>5</v>
      </c>
      <c r="G43" s="199" t="s">
        <v>6</v>
      </c>
      <c r="H43" s="199" t="s">
        <v>7</v>
      </c>
      <c r="I43" s="199"/>
      <c r="J43" s="199" t="s">
        <v>8</v>
      </c>
      <c r="K43" s="199" t="s">
        <v>9</v>
      </c>
      <c r="L43" s="199" t="s">
        <v>10</v>
      </c>
      <c r="M43" s="199"/>
      <c r="N43" s="199"/>
      <c r="O43" s="199" t="s">
        <v>27</v>
      </c>
      <c r="P43" s="209" t="s">
        <v>32</v>
      </c>
      <c r="Q43" s="209"/>
      <c r="R43" s="209"/>
      <c r="S43" s="209"/>
      <c r="T43" s="209"/>
      <c r="U43" s="209"/>
      <c r="V43" s="214" t="s">
        <v>32</v>
      </c>
      <c r="W43" s="214" t="s">
        <v>33</v>
      </c>
      <c r="X43" s="214" t="s">
        <v>34</v>
      </c>
      <c r="Y43" s="214" t="s">
        <v>35</v>
      </c>
      <c r="Z43" s="214" t="s">
        <v>36</v>
      </c>
      <c r="AA43" s="212" t="s">
        <v>37</v>
      </c>
      <c r="AB43" s="212" t="s">
        <v>38</v>
      </c>
      <c r="AC43" s="210" t="s">
        <v>39</v>
      </c>
    </row>
    <row r="44" spans="1:29" s="71" customFormat="1" ht="46.8" customHeight="1">
      <c r="A44" s="199"/>
      <c r="B44" s="209"/>
      <c r="C44" s="199"/>
      <c r="D44" s="208"/>
      <c r="E44" s="199"/>
      <c r="F44" s="199"/>
      <c r="G44" s="199"/>
      <c r="H44" s="103" t="s">
        <v>11</v>
      </c>
      <c r="I44" s="103" t="s">
        <v>12</v>
      </c>
      <c r="J44" s="199"/>
      <c r="K44" s="199"/>
      <c r="L44" s="103" t="s">
        <v>40</v>
      </c>
      <c r="M44" s="103" t="s">
        <v>13</v>
      </c>
      <c r="N44" s="103" t="s">
        <v>14</v>
      </c>
      <c r="O44" s="199"/>
      <c r="P44" s="103" t="s">
        <v>25</v>
      </c>
      <c r="Q44" s="103" t="s">
        <v>15</v>
      </c>
      <c r="R44" s="103" t="s">
        <v>14</v>
      </c>
      <c r="S44" s="104" t="s">
        <v>29</v>
      </c>
      <c r="T44" s="105" t="s">
        <v>30</v>
      </c>
      <c r="U44" s="105" t="s">
        <v>31</v>
      </c>
      <c r="V44" s="215"/>
      <c r="W44" s="215"/>
      <c r="X44" s="215"/>
      <c r="Y44" s="215"/>
      <c r="Z44" s="215"/>
      <c r="AA44" s="213"/>
      <c r="AB44" s="213"/>
      <c r="AC44" s="211"/>
    </row>
    <row r="45" spans="1:29" ht="24.75" customHeight="1">
      <c r="A45" s="44">
        <v>1</v>
      </c>
      <c r="B45" s="69" t="s">
        <v>81</v>
      </c>
      <c r="C45" s="44" t="s">
        <v>82</v>
      </c>
      <c r="D45" s="44" t="s">
        <v>83</v>
      </c>
      <c r="E45" s="46">
        <v>8000000</v>
      </c>
      <c r="F45" s="46">
        <v>25</v>
      </c>
      <c r="G45" s="46">
        <f>E45/26*F45</f>
        <v>7692307.692307692</v>
      </c>
      <c r="H45" s="46">
        <f>F45*25000</f>
        <v>625000</v>
      </c>
      <c r="I45" s="46"/>
      <c r="J45" s="46">
        <f>G45+H45+I45</f>
        <v>8317307.692307692</v>
      </c>
      <c r="K45" s="46">
        <f>E45</f>
        <v>8000000</v>
      </c>
      <c r="L45" s="46">
        <f>K45*0.175</f>
        <v>1400000</v>
      </c>
      <c r="M45" s="46">
        <f>K45*3%</f>
        <v>240000</v>
      </c>
      <c r="N45" s="46">
        <f>K45*1%</f>
        <v>80000</v>
      </c>
      <c r="O45" s="46">
        <f>L45+M45+N45</f>
        <v>1720000</v>
      </c>
      <c r="P45" s="46">
        <f>K45*8%</f>
        <v>640000</v>
      </c>
      <c r="Q45" s="46">
        <f>K45*1.5%</f>
        <v>120000</v>
      </c>
      <c r="R45" s="46">
        <f>K45*1%</f>
        <v>80000</v>
      </c>
      <c r="S45" s="48">
        <f>SUM(P45:R45)</f>
        <v>840000</v>
      </c>
      <c r="T45" s="48">
        <v>11000000</v>
      </c>
      <c r="U45" s="49"/>
      <c r="V45" s="50">
        <f>S45+T45+U45</f>
        <v>11840000</v>
      </c>
      <c r="W45" s="67">
        <f>IF(H45&gt;730000,730000,H45)</f>
        <v>625000</v>
      </c>
      <c r="X45" s="10">
        <f>J45-W45</f>
        <v>7692307.692307692</v>
      </c>
      <c r="Y45" s="10">
        <f>IF((X45-V45)&gt;0,(X45-V45),0)</f>
        <v>0</v>
      </c>
      <c r="Z45" s="55">
        <f>IF(Y45&lt;=5000000,Y45*5%,IF(Y45&lt;=10000000,250000+(Y45-5000000)*10%,IF(Y45&lt;=18000000,750000+(Y45-10000000)*15%,IF(Y45&lt;=32000000,1950000+(Y45-18000000)*20%,IF(Y45&lt;=52000000,4750000+(Y45-32000000)*25%,IF(Y45&lt;=80000000,9750000+(Y45-52000000)*30%,18150000+(Y45-80000000)*35%))))))</f>
        <v>0</v>
      </c>
      <c r="AA45" s="68">
        <v>0</v>
      </c>
      <c r="AB45" s="10">
        <f>J45-S45-Z45-AA45</f>
        <v>7477307.692307692</v>
      </c>
      <c r="AC45" s="54"/>
    </row>
    <row r="46" spans="1:29" ht="22.5" customHeight="1">
      <c r="A46" s="44">
        <v>2</v>
      </c>
      <c r="B46" s="69" t="s">
        <v>92</v>
      </c>
      <c r="C46" s="44" t="s">
        <v>82</v>
      </c>
      <c r="D46" s="44" t="s">
        <v>83</v>
      </c>
      <c r="E46" s="46">
        <v>8000000</v>
      </c>
      <c r="F46" s="46">
        <v>25</v>
      </c>
      <c r="G46" s="46">
        <f t="shared" ref="G46" si="68">E46/26*F46</f>
        <v>7692307.692307692</v>
      </c>
      <c r="H46" s="46">
        <f t="shared" ref="H46" si="69">F46*25000</f>
        <v>625000</v>
      </c>
      <c r="I46" s="46"/>
      <c r="J46" s="46">
        <f t="shared" ref="J46" si="70">G46+H46+I46</f>
        <v>8317307.692307692</v>
      </c>
      <c r="K46" s="46">
        <f>E46</f>
        <v>8000000</v>
      </c>
      <c r="L46" s="46">
        <f t="shared" ref="L46" si="71">K46*0.175</f>
        <v>1400000</v>
      </c>
      <c r="M46" s="46">
        <f>K46*0.03</f>
        <v>240000</v>
      </c>
      <c r="N46" s="46">
        <f>K46*0.01</f>
        <v>80000</v>
      </c>
      <c r="O46" s="46">
        <f t="shared" ref="O46" si="72">L46+M46+N46</f>
        <v>1720000</v>
      </c>
      <c r="P46" s="46">
        <f t="shared" ref="P46" si="73">K46*8%</f>
        <v>640000</v>
      </c>
      <c r="Q46" s="46">
        <f t="shared" ref="Q46" si="74">K46*1.5%</f>
        <v>120000</v>
      </c>
      <c r="R46" s="46">
        <f t="shared" ref="R46" si="75">K46*1%</f>
        <v>80000</v>
      </c>
      <c r="S46" s="48">
        <f t="shared" ref="S46" si="76">SUM(P46:R46)</f>
        <v>840000</v>
      </c>
      <c r="T46" s="48">
        <v>11000000</v>
      </c>
      <c r="U46" s="49"/>
      <c r="V46" s="50">
        <f t="shared" ref="V46" si="77">S46+T46+U46</f>
        <v>11840000</v>
      </c>
      <c r="W46" s="67">
        <f t="shared" ref="W46" si="78">IF(H46&gt;730000,730000,H46)</f>
        <v>625000</v>
      </c>
      <c r="X46" s="10">
        <f t="shared" ref="X46" si="79">J46-W46</f>
        <v>7692307.692307692</v>
      </c>
      <c r="Y46" s="10">
        <f t="shared" ref="Y46" si="80">IF((X46-V46)&gt;0,(X46-V46),0)</f>
        <v>0</v>
      </c>
      <c r="Z46" s="55">
        <f t="shared" ref="Z46" si="81">IF(Y46&lt;=5000000,Y46*5%,IF(Y46&lt;=10000000,250000+(Y46-5000000)*10%,IF(Y46&lt;=18000000,750000+(Y46-10000000)*15%,IF(Y46&lt;=32000000,1950000+(Y46-18000000)*20%,IF(Y46&lt;=52000000,4750000+(Y46-32000000)*25%,IF(Y46&lt;=80000000,9750000+(Y46-52000000)*30%,18150000+(Y46-80000000)*35%))))))</f>
        <v>0</v>
      </c>
      <c r="AA46" s="68">
        <v>0</v>
      </c>
      <c r="AB46" s="10">
        <f t="shared" ref="AB46" si="82">J46-S46-Z46-AA46</f>
        <v>7477307.692307692</v>
      </c>
      <c r="AC46" s="54"/>
    </row>
    <row r="47" spans="1:29" s="58" customFormat="1" ht="22.5" customHeight="1">
      <c r="A47" s="150" t="s">
        <v>61</v>
      </c>
      <c r="B47" s="151"/>
      <c r="C47" s="151"/>
      <c r="D47" s="152"/>
      <c r="E47" s="56">
        <f t="shared" ref="E47:AC47" si="83">SUM(E45:E46)</f>
        <v>16000000</v>
      </c>
      <c r="F47" s="56">
        <f t="shared" si="83"/>
        <v>50</v>
      </c>
      <c r="G47" s="56">
        <f t="shared" si="83"/>
        <v>15384615.384615384</v>
      </c>
      <c r="H47" s="56">
        <f t="shared" si="83"/>
        <v>1250000</v>
      </c>
      <c r="I47" s="56">
        <f t="shared" si="83"/>
        <v>0</v>
      </c>
      <c r="J47" s="57">
        <f t="shared" si="83"/>
        <v>16634615.384615384</v>
      </c>
      <c r="K47" s="56">
        <f t="shared" si="83"/>
        <v>16000000</v>
      </c>
      <c r="L47" s="57">
        <f t="shared" si="83"/>
        <v>2800000</v>
      </c>
      <c r="M47" s="57">
        <f t="shared" si="83"/>
        <v>480000</v>
      </c>
      <c r="N47" s="57">
        <f t="shared" si="83"/>
        <v>160000</v>
      </c>
      <c r="O47" s="56">
        <f t="shared" si="83"/>
        <v>3440000</v>
      </c>
      <c r="P47" s="56">
        <f t="shared" si="83"/>
        <v>1280000</v>
      </c>
      <c r="Q47" s="56">
        <f t="shared" si="83"/>
        <v>240000</v>
      </c>
      <c r="R47" s="56">
        <f t="shared" si="83"/>
        <v>160000</v>
      </c>
      <c r="S47" s="56">
        <f t="shared" si="83"/>
        <v>1680000</v>
      </c>
      <c r="T47" s="56">
        <f t="shared" si="83"/>
        <v>22000000</v>
      </c>
      <c r="U47" s="56">
        <f t="shared" si="83"/>
        <v>0</v>
      </c>
      <c r="V47" s="56">
        <f t="shared" si="83"/>
        <v>23680000</v>
      </c>
      <c r="W47" s="56">
        <f t="shared" si="83"/>
        <v>1250000</v>
      </c>
      <c r="X47" s="56">
        <f t="shared" si="83"/>
        <v>15384615.384615384</v>
      </c>
      <c r="Y47" s="56">
        <f t="shared" si="83"/>
        <v>0</v>
      </c>
      <c r="Z47" s="56">
        <f t="shared" si="83"/>
        <v>0</v>
      </c>
      <c r="AA47" s="56">
        <f t="shared" si="83"/>
        <v>0</v>
      </c>
      <c r="AB47" s="56">
        <f t="shared" si="83"/>
        <v>14954615.384615384</v>
      </c>
      <c r="AC47" s="56">
        <f t="shared" si="83"/>
        <v>0</v>
      </c>
    </row>
    <row r="48" spans="1:29" s="76" customFormat="1" ht="42.6" customHeight="1">
      <c r="A48" s="203" t="s">
        <v>16</v>
      </c>
      <c r="B48" s="204"/>
      <c r="C48" s="204"/>
      <c r="D48" s="205"/>
      <c r="E48" s="74">
        <f t="shared" ref="E48:AB48" si="84">E11+E17+E22+E29+E35+E41+E47</f>
        <v>102700000</v>
      </c>
      <c r="F48" s="74">
        <f t="shared" si="84"/>
        <v>328</v>
      </c>
      <c r="G48" s="74">
        <f t="shared" si="84"/>
        <v>94484615.384615391</v>
      </c>
      <c r="H48" s="74">
        <f t="shared" si="84"/>
        <v>8200000</v>
      </c>
      <c r="I48" s="74">
        <f t="shared" si="84"/>
        <v>0</v>
      </c>
      <c r="J48" s="74">
        <f t="shared" si="84"/>
        <v>102684615.38461539</v>
      </c>
      <c r="K48" s="74">
        <f t="shared" si="84"/>
        <v>102700000</v>
      </c>
      <c r="L48" s="75">
        <f t="shared" si="84"/>
        <v>17972500</v>
      </c>
      <c r="M48" s="75">
        <f t="shared" si="84"/>
        <v>3081000</v>
      </c>
      <c r="N48" s="75">
        <f t="shared" si="84"/>
        <v>1027000</v>
      </c>
      <c r="O48" s="74">
        <f t="shared" si="84"/>
        <v>22080500</v>
      </c>
      <c r="P48" s="75">
        <f t="shared" si="84"/>
        <v>8216000</v>
      </c>
      <c r="Q48" s="75">
        <f t="shared" si="84"/>
        <v>1540500</v>
      </c>
      <c r="R48" s="75">
        <f t="shared" si="84"/>
        <v>1027000</v>
      </c>
      <c r="S48" s="74">
        <f t="shared" si="84"/>
        <v>10783500</v>
      </c>
      <c r="T48" s="74">
        <f t="shared" si="84"/>
        <v>154000000</v>
      </c>
      <c r="U48" s="74">
        <f t="shared" si="84"/>
        <v>4400000</v>
      </c>
      <c r="V48" s="74">
        <f t="shared" si="84"/>
        <v>169183500</v>
      </c>
      <c r="W48" s="74">
        <f t="shared" si="84"/>
        <v>8200000</v>
      </c>
      <c r="X48" s="74">
        <f t="shared" si="84"/>
        <v>94484615.384615391</v>
      </c>
      <c r="Y48" s="74">
        <f t="shared" si="84"/>
        <v>710000</v>
      </c>
      <c r="Z48" s="75">
        <f t="shared" si="84"/>
        <v>35500</v>
      </c>
      <c r="AA48" s="74">
        <f t="shared" si="84"/>
        <v>0</v>
      </c>
      <c r="AB48" s="75">
        <f t="shared" si="84"/>
        <v>91865615.384615391</v>
      </c>
      <c r="AC48" s="74">
        <f>AC47+AC41</f>
        <v>0</v>
      </c>
    </row>
    <row r="49" spans="2:27" ht="20.100000000000001" customHeight="1">
      <c r="B49" s="148" t="s">
        <v>20</v>
      </c>
      <c r="C49" s="148"/>
      <c r="D49" s="148"/>
      <c r="E49" s="148"/>
      <c r="K49" s="153" t="s">
        <v>21</v>
      </c>
      <c r="L49" s="153"/>
      <c r="M49" s="153"/>
      <c r="N49" s="153"/>
      <c r="O49" s="153"/>
      <c r="P49" s="153" t="s">
        <v>22</v>
      </c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</row>
    <row r="50" spans="2:27" ht="20.399999999999999" customHeight="1">
      <c r="B50" s="144" t="s">
        <v>23</v>
      </c>
      <c r="C50" s="144"/>
      <c r="D50" s="144"/>
      <c r="E50" s="144"/>
      <c r="K50" s="144" t="s">
        <v>23</v>
      </c>
      <c r="L50" s="144"/>
      <c r="M50" s="144"/>
      <c r="N50" s="144"/>
      <c r="O50" s="144"/>
      <c r="P50" s="145" t="s">
        <v>24</v>
      </c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</row>
    <row r="51" spans="2:27" ht="20.100000000000001" customHeight="1">
      <c r="Z51" s="79"/>
    </row>
    <row r="52" spans="2:27" ht="20.100000000000001" customHeight="1">
      <c r="Z52" s="79"/>
    </row>
    <row r="53" spans="2:27" ht="20.100000000000001" customHeight="1">
      <c r="Z53" s="79"/>
    </row>
    <row r="54" spans="2:27" ht="20.100000000000001" customHeight="1">
      <c r="Z54" s="79"/>
    </row>
    <row r="55" spans="2:27" ht="20.100000000000001" customHeight="1">
      <c r="Z55" s="79"/>
    </row>
    <row r="56" spans="2:27" ht="20.100000000000001" customHeight="1">
      <c r="Z56" s="79"/>
    </row>
    <row r="57" spans="2:27" ht="20.100000000000001" customHeight="1">
      <c r="Z57" s="79"/>
    </row>
    <row r="58" spans="2:27" ht="20.100000000000001" customHeight="1">
      <c r="Z58" s="79"/>
    </row>
    <row r="59" spans="2:27" ht="20.100000000000001" customHeight="1">
      <c r="Z59" s="79"/>
    </row>
    <row r="60" spans="2:27" ht="20.100000000000001" customHeight="1">
      <c r="Z60" s="79"/>
    </row>
    <row r="61" spans="2:27" ht="20.100000000000001" customHeight="1">
      <c r="Z61" s="79"/>
    </row>
    <row r="62" spans="2:27" ht="20.100000000000001" customHeight="1">
      <c r="Z62" s="79"/>
    </row>
    <row r="63" spans="2:27" ht="20.100000000000001" customHeight="1">
      <c r="Z63" s="79"/>
    </row>
    <row r="64" spans="2:27" ht="20.100000000000001" customHeight="1">
      <c r="Z64" s="79"/>
    </row>
    <row r="65" spans="26:26" ht="20.100000000000001" customHeight="1">
      <c r="Z65" s="79"/>
    </row>
    <row r="66" spans="26:26" ht="20.100000000000001" customHeight="1">
      <c r="Z66" s="79"/>
    </row>
    <row r="67" spans="26:26" ht="20.100000000000001" customHeight="1">
      <c r="Z67" s="79"/>
    </row>
    <row r="68" spans="26:26" ht="20.100000000000001" customHeight="1">
      <c r="Z68" s="79"/>
    </row>
    <row r="69" spans="26:26" ht="20.100000000000001" customHeight="1">
      <c r="Z69" s="79"/>
    </row>
    <row r="70" spans="26:26" ht="20.100000000000001" customHeight="1">
      <c r="Z70" s="79"/>
    </row>
    <row r="71" spans="26:26" ht="20.100000000000001" customHeight="1">
      <c r="Z71" s="79"/>
    </row>
    <row r="72" spans="26:26" ht="20.100000000000001" customHeight="1">
      <c r="Z72" s="79"/>
    </row>
    <row r="73" spans="26:26" ht="20.100000000000001" customHeight="1">
      <c r="Z73" s="79"/>
    </row>
    <row r="74" spans="26:26" ht="20.100000000000001" customHeight="1">
      <c r="Z74" s="79"/>
    </row>
    <row r="75" spans="26:26" ht="20.100000000000001" customHeight="1">
      <c r="Z75" s="79"/>
    </row>
    <row r="76" spans="26:26" ht="20.100000000000001" customHeight="1">
      <c r="Z76" s="79"/>
    </row>
    <row r="77" spans="26:26" ht="20.100000000000001" customHeight="1">
      <c r="Z77" s="79"/>
    </row>
  </sheetData>
  <mergeCells count="173">
    <mergeCell ref="B49:E49"/>
    <mergeCell ref="K49:O49"/>
    <mergeCell ref="P49:AA49"/>
    <mergeCell ref="B50:E50"/>
    <mergeCell ref="K50:O50"/>
    <mergeCell ref="P50:AA50"/>
    <mergeCell ref="AA43:AA44"/>
    <mergeCell ref="AB43:AB44"/>
    <mergeCell ref="AC43:AC44"/>
    <mergeCell ref="A47:D47"/>
    <mergeCell ref="A48:D48"/>
    <mergeCell ref="V43:V44"/>
    <mergeCell ref="W43:W44"/>
    <mergeCell ref="X43:X44"/>
    <mergeCell ref="Y43:Y44"/>
    <mergeCell ref="Z43:Z44"/>
    <mergeCell ref="AC37:AC38"/>
    <mergeCell ref="A41:D41"/>
    <mergeCell ref="B42:W42"/>
    <mergeCell ref="A43:A44"/>
    <mergeCell ref="B43:B44"/>
    <mergeCell ref="C43:C44"/>
    <mergeCell ref="D43:D44"/>
    <mergeCell ref="E43:E44"/>
    <mergeCell ref="F43:F44"/>
    <mergeCell ref="G43:G44"/>
    <mergeCell ref="H43:I43"/>
    <mergeCell ref="J43:J44"/>
    <mergeCell ref="K43:K44"/>
    <mergeCell ref="L43:N43"/>
    <mergeCell ref="O43:O44"/>
    <mergeCell ref="P43:U43"/>
    <mergeCell ref="X37:X38"/>
    <mergeCell ref="Y37:Y38"/>
    <mergeCell ref="Z37:Z38"/>
    <mergeCell ref="AA37:AA38"/>
    <mergeCell ref="AB37:AB38"/>
    <mergeCell ref="L37:N37"/>
    <mergeCell ref="O37:O38"/>
    <mergeCell ref="P37:U37"/>
    <mergeCell ref="V37:V38"/>
    <mergeCell ref="W37:W38"/>
    <mergeCell ref="F37:F38"/>
    <mergeCell ref="G37:G38"/>
    <mergeCell ref="H37:I37"/>
    <mergeCell ref="J37:J38"/>
    <mergeCell ref="K37:K38"/>
    <mergeCell ref="A37:A38"/>
    <mergeCell ref="B37:B38"/>
    <mergeCell ref="C37:C38"/>
    <mergeCell ref="D37:D38"/>
    <mergeCell ref="E37:E38"/>
    <mergeCell ref="AA31:AA32"/>
    <mergeCell ref="AB31:AB32"/>
    <mergeCell ref="AC31:AC32"/>
    <mergeCell ref="A35:D35"/>
    <mergeCell ref="B36:W36"/>
    <mergeCell ref="V31:V32"/>
    <mergeCell ref="W31:W32"/>
    <mergeCell ref="X31:X32"/>
    <mergeCell ref="Y31:Y32"/>
    <mergeCell ref="Z31:Z32"/>
    <mergeCell ref="AC24:AC25"/>
    <mergeCell ref="A29:D29"/>
    <mergeCell ref="B30:W30"/>
    <mergeCell ref="A31:A32"/>
    <mergeCell ref="B31:B32"/>
    <mergeCell ref="C31:C32"/>
    <mergeCell ref="D31:D32"/>
    <mergeCell ref="E31:E32"/>
    <mergeCell ref="F31:F32"/>
    <mergeCell ref="G31:G32"/>
    <mergeCell ref="H31:I31"/>
    <mergeCell ref="J31:J32"/>
    <mergeCell ref="K31:K32"/>
    <mergeCell ref="L31:N31"/>
    <mergeCell ref="O31:O32"/>
    <mergeCell ref="P31:U31"/>
    <mergeCell ref="X24:X25"/>
    <mergeCell ref="Y24:Y25"/>
    <mergeCell ref="Z24:Z25"/>
    <mergeCell ref="AA24:AA25"/>
    <mergeCell ref="AB24:AB25"/>
    <mergeCell ref="L24:N24"/>
    <mergeCell ref="O24:O25"/>
    <mergeCell ref="P24:U24"/>
    <mergeCell ref="V24:V25"/>
    <mergeCell ref="W24:W25"/>
    <mergeCell ref="F24:F25"/>
    <mergeCell ref="G24:G25"/>
    <mergeCell ref="H24:I24"/>
    <mergeCell ref="J24:J25"/>
    <mergeCell ref="K24:K25"/>
    <mergeCell ref="A24:A25"/>
    <mergeCell ref="B24:B25"/>
    <mergeCell ref="C24:C25"/>
    <mergeCell ref="D24:D25"/>
    <mergeCell ref="E24:E25"/>
    <mergeCell ref="AA19:AA20"/>
    <mergeCell ref="AB19:AB20"/>
    <mergeCell ref="AC19:AC20"/>
    <mergeCell ref="A22:D22"/>
    <mergeCell ref="B23:W23"/>
    <mergeCell ref="V19:V20"/>
    <mergeCell ref="W19:W20"/>
    <mergeCell ref="X19:X20"/>
    <mergeCell ref="Y19:Y20"/>
    <mergeCell ref="Z19:Z20"/>
    <mergeCell ref="J19:J20"/>
    <mergeCell ref="K19:K20"/>
    <mergeCell ref="L19:N19"/>
    <mergeCell ref="O19:O20"/>
    <mergeCell ref="P19:U19"/>
    <mergeCell ref="A1:AI1"/>
    <mergeCell ref="A2:AI2"/>
    <mergeCell ref="A3:AI3"/>
    <mergeCell ref="B12:W12"/>
    <mergeCell ref="A17:D17"/>
    <mergeCell ref="A11:D11"/>
    <mergeCell ref="B18:W18"/>
    <mergeCell ref="A19:A20"/>
    <mergeCell ref="B19:B20"/>
    <mergeCell ref="C19:C20"/>
    <mergeCell ref="D19:D20"/>
    <mergeCell ref="E19:E20"/>
    <mergeCell ref="F19:F20"/>
    <mergeCell ref="G19:G20"/>
    <mergeCell ref="P13:U13"/>
    <mergeCell ref="V13:V14"/>
    <mergeCell ref="W13:W14"/>
    <mergeCell ref="X13:X14"/>
    <mergeCell ref="G13:G14"/>
    <mergeCell ref="H13:I13"/>
    <mergeCell ref="J13:J14"/>
    <mergeCell ref="K13:K14"/>
    <mergeCell ref="L13:N13"/>
    <mergeCell ref="H19:I19"/>
    <mergeCell ref="AA13:AA14"/>
    <mergeCell ref="AB13:AB14"/>
    <mergeCell ref="O13:O14"/>
    <mergeCell ref="AC13:AC14"/>
    <mergeCell ref="Y13:Y14"/>
    <mergeCell ref="Z13:Z14"/>
    <mergeCell ref="E7:E8"/>
    <mergeCell ref="AA7:AA8"/>
    <mergeCell ref="AB7:AB8"/>
    <mergeCell ref="AC7:AC8"/>
    <mergeCell ref="X7:X8"/>
    <mergeCell ref="Y7:Y8"/>
    <mergeCell ref="Z7:Z8"/>
    <mergeCell ref="A13:A14"/>
    <mergeCell ref="B13:B14"/>
    <mergeCell ref="C13:C14"/>
    <mergeCell ref="D13:D14"/>
    <mergeCell ref="E13:E14"/>
    <mergeCell ref="F13:F14"/>
    <mergeCell ref="P7:U7"/>
    <mergeCell ref="V7:V8"/>
    <mergeCell ref="W7:W8"/>
    <mergeCell ref="L7:N7"/>
    <mergeCell ref="O7:O8"/>
    <mergeCell ref="A6:W6"/>
    <mergeCell ref="A4:W4"/>
    <mergeCell ref="B5:W5"/>
    <mergeCell ref="F7:F8"/>
    <mergeCell ref="G7:G8"/>
    <mergeCell ref="H7:I7"/>
    <mergeCell ref="J7:J8"/>
    <mergeCell ref="K7:K8"/>
    <mergeCell ref="A7:A8"/>
    <mergeCell ref="B7:B8"/>
    <mergeCell ref="C7:C8"/>
    <mergeCell ref="D7:D8"/>
  </mergeCells>
  <conditionalFormatting sqref="K46 H46:I46 X42:AC42 C45 M45:R45 E45:F45 W45 Z45 F47:AC47 H45:K45 B42 F46 E40:E41 K40 H40:I40 W40 Z40 E34:E35 E17">
    <cfRule type="expression" dxfId="31" priority="5" stopIfTrue="1">
      <formula>ISERROR(B17)</formula>
    </cfRule>
  </conditionalFormatting>
  <conditionalFormatting sqref="W46">
    <cfRule type="expression" dxfId="30" priority="4" stopIfTrue="1">
      <formula>ISERROR(W46)</formula>
    </cfRule>
  </conditionalFormatting>
  <conditionalFormatting sqref="Z46">
    <cfRule type="expression" dxfId="29" priority="3" stopIfTrue="1">
      <formula>ISERROR(Z46)</formula>
    </cfRule>
  </conditionalFormatting>
  <conditionalFormatting sqref="K9:K10 K16 H16:I16 X12:AC12 C15 H9:I10 M15:R15 F15 W9:W10 W15 Z9:Z10 Z15 E11:AC11 F17:AC17 H15:K15 B12 E22 E27:E29 E46:E47">
    <cfRule type="expression" dxfId="28" priority="20" stopIfTrue="1">
      <formula>ISERROR(B9)</formula>
    </cfRule>
  </conditionalFormatting>
  <conditionalFormatting sqref="W16">
    <cfRule type="expression" dxfId="27" priority="19" stopIfTrue="1">
      <formula>ISERROR(W16)</formula>
    </cfRule>
  </conditionalFormatting>
  <conditionalFormatting sqref="Z16">
    <cfRule type="expression" dxfId="26" priority="18" stopIfTrue="1">
      <formula>ISERROR(Z16)</formula>
    </cfRule>
  </conditionalFormatting>
  <conditionalFormatting sqref="X18:AC18 M21:R21 W21 Z21 F22:AC22 H21:K21 B18">
    <cfRule type="expression" dxfId="25" priority="17" stopIfTrue="1">
      <formula>ISERROR(B18)</formula>
    </cfRule>
  </conditionalFormatting>
  <conditionalFormatting sqref="K27:K28 H27:I28 X23:AC23 C26 M26:R26 E26:F26 W26 Z26 F29:AC29 H26:K26 B23">
    <cfRule type="expression" dxfId="24" priority="14" stopIfTrue="1">
      <formula>ISERROR(B23)</formula>
    </cfRule>
  </conditionalFormatting>
  <conditionalFormatting sqref="W27:W28">
    <cfRule type="expression" dxfId="23" priority="13" stopIfTrue="1">
      <formula>ISERROR(W27)</formula>
    </cfRule>
  </conditionalFormatting>
  <conditionalFormatting sqref="Z27:Z28">
    <cfRule type="expression" dxfId="22" priority="12" stopIfTrue="1">
      <formula>ISERROR(Z27)</formula>
    </cfRule>
  </conditionalFormatting>
  <conditionalFormatting sqref="K34 H34:I34 X30:AC30 C33 M33:R33 E33 W33 Z33 F35:AC35 H33:K33 B30">
    <cfRule type="expression" dxfId="21" priority="11" stopIfTrue="1">
      <formula>ISERROR(B30)</formula>
    </cfRule>
  </conditionalFormatting>
  <conditionalFormatting sqref="W34">
    <cfRule type="expression" dxfId="20" priority="10" stopIfTrue="1">
      <formula>ISERROR(W34)</formula>
    </cfRule>
  </conditionalFormatting>
  <conditionalFormatting sqref="Z34">
    <cfRule type="expression" dxfId="19" priority="9" stopIfTrue="1">
      <formula>ISERROR(Z34)</formula>
    </cfRule>
  </conditionalFormatting>
  <conditionalFormatting sqref="X36:AC36 C39 M39:R39 E39:F39 W39 Z39 F41:AC41 H39:K39 B36">
    <cfRule type="expression" dxfId="18" priority="8" stopIfTrue="1">
      <formula>ISERROR(B36)</formula>
    </cfRule>
  </conditionalFormatting>
  <conditionalFormatting sqref="E15:E16">
    <cfRule type="expression" dxfId="17" priority="2" stopIfTrue="1">
      <formula>ISERROR(E15)</formula>
    </cfRule>
  </conditionalFormatting>
  <conditionalFormatting sqref="E21">
    <cfRule type="expression" dxfId="16" priority="1" stopIfTrue="1">
      <formula>ISERROR(E21)</formula>
    </cfRule>
  </conditionalFormatting>
  <pageMargins left="0.14000000000000001" right="0.16" top="0.75" bottom="0.75" header="0.3" footer="0.3"/>
  <pageSetup paperSize="9" scale="4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59999389629810485"/>
    <pageSetUpPr fitToPage="1"/>
  </sheetPr>
  <dimension ref="A1:AJ77"/>
  <sheetViews>
    <sheetView zoomScale="60" zoomScaleNormal="60" workbookViewId="0">
      <selection activeCell="AC9" sqref="AC9"/>
    </sheetView>
  </sheetViews>
  <sheetFormatPr defaultRowHeight="15.6"/>
  <cols>
    <col min="1" max="1" width="4" style="41" customWidth="1"/>
    <col min="2" max="2" width="24.77734375" style="3" customWidth="1"/>
    <col min="3" max="3" width="14.44140625" style="41" customWidth="1"/>
    <col min="4" max="4" width="10.6640625" style="41" customWidth="1"/>
    <col min="5" max="5" width="18.6640625" style="41" customWidth="1"/>
    <col min="6" max="6" width="15.21875" style="77" customWidth="1"/>
    <col min="7" max="7" width="8" style="41" customWidth="1"/>
    <col min="8" max="8" width="15.109375" style="77" customWidth="1"/>
    <col min="9" max="9" width="13.21875" style="77" customWidth="1"/>
    <col min="10" max="10" width="12.88671875" style="77" customWidth="1"/>
    <col min="11" max="11" width="14.33203125" style="78" customWidth="1"/>
    <col min="12" max="12" width="14.5546875" style="77" customWidth="1"/>
    <col min="13" max="15" width="12.88671875" style="77" customWidth="1"/>
    <col min="16" max="16" width="12.88671875" style="78" customWidth="1"/>
    <col min="17" max="19" width="12.88671875" style="77" customWidth="1"/>
    <col min="20" max="20" width="15.44140625" style="77" customWidth="1"/>
    <col min="21" max="21" width="14.33203125" style="77" customWidth="1"/>
    <col min="22" max="22" width="13.21875" style="77" customWidth="1"/>
    <col min="23" max="23" width="17.33203125" style="78" customWidth="1"/>
    <col min="24" max="24" width="12.88671875" style="78" customWidth="1"/>
    <col min="25" max="25" width="14.5546875" style="3" customWidth="1"/>
    <col min="26" max="26" width="12.21875" style="3" customWidth="1"/>
    <col min="27" max="27" width="10.21875" style="3" customWidth="1"/>
    <col min="28" max="28" width="8" style="3" customWidth="1"/>
    <col min="29" max="29" width="13.5546875" style="3" customWidth="1"/>
    <col min="30" max="260" width="8.88671875" style="3"/>
    <col min="261" max="261" width="2.109375" style="3" customWidth="1"/>
    <col min="262" max="262" width="11.6640625" style="3" customWidth="1"/>
    <col min="263" max="263" width="3.88671875" style="3" customWidth="1"/>
    <col min="264" max="264" width="8.88671875" style="3" customWidth="1"/>
    <col min="265" max="265" width="3.6640625" style="3" customWidth="1"/>
    <col min="266" max="266" width="8.88671875" style="3" customWidth="1"/>
    <col min="267" max="267" width="8.109375" style="3" customWidth="1"/>
    <col min="268" max="268" width="7.44140625" style="3" customWidth="1"/>
    <col min="269" max="269" width="9" style="3" customWidth="1"/>
    <col min="270" max="270" width="8" style="3" customWidth="1"/>
    <col min="271" max="271" width="8.109375" style="3" customWidth="1"/>
    <col min="272" max="272" width="7.5546875" style="3" customWidth="1"/>
    <col min="273" max="273" width="6.6640625" style="3" customWidth="1"/>
    <col min="274" max="274" width="8" style="3" customWidth="1"/>
    <col min="275" max="275" width="8.33203125" style="3" customWidth="1"/>
    <col min="276" max="276" width="7.109375" style="3" customWidth="1"/>
    <col min="277" max="277" width="6.6640625" style="3" customWidth="1"/>
    <col min="278" max="278" width="7.6640625" style="3" customWidth="1"/>
    <col min="279" max="279" width="7.109375" style="3" customWidth="1"/>
    <col min="280" max="280" width="8.33203125" style="3" customWidth="1"/>
    <col min="281" max="281" width="2.33203125" style="3" customWidth="1"/>
    <col min="282" max="282" width="15.6640625" style="3" customWidth="1"/>
    <col min="283" max="283" width="13.6640625" style="3" customWidth="1"/>
    <col min="284" max="284" width="10" style="3" bestFit="1" customWidth="1"/>
    <col min="285" max="516" width="8.88671875" style="3"/>
    <col min="517" max="517" width="2.109375" style="3" customWidth="1"/>
    <col min="518" max="518" width="11.6640625" style="3" customWidth="1"/>
    <col min="519" max="519" width="3.88671875" style="3" customWidth="1"/>
    <col min="520" max="520" width="8.88671875" style="3" customWidth="1"/>
    <col min="521" max="521" width="3.6640625" style="3" customWidth="1"/>
    <col min="522" max="522" width="8.88671875" style="3" customWidth="1"/>
    <col min="523" max="523" width="8.109375" style="3" customWidth="1"/>
    <col min="524" max="524" width="7.44140625" style="3" customWidth="1"/>
    <col min="525" max="525" width="9" style="3" customWidth="1"/>
    <col min="526" max="526" width="8" style="3" customWidth="1"/>
    <col min="527" max="527" width="8.109375" style="3" customWidth="1"/>
    <col min="528" max="528" width="7.5546875" style="3" customWidth="1"/>
    <col min="529" max="529" width="6.6640625" style="3" customWidth="1"/>
    <col min="530" max="530" width="8" style="3" customWidth="1"/>
    <col min="531" max="531" width="8.33203125" style="3" customWidth="1"/>
    <col min="532" max="532" width="7.109375" style="3" customWidth="1"/>
    <col min="533" max="533" width="6.6640625" style="3" customWidth="1"/>
    <col min="534" max="534" width="7.6640625" style="3" customWidth="1"/>
    <col min="535" max="535" width="7.109375" style="3" customWidth="1"/>
    <col min="536" max="536" width="8.33203125" style="3" customWidth="1"/>
    <col min="537" max="537" width="2.33203125" style="3" customWidth="1"/>
    <col min="538" max="538" width="15.6640625" style="3" customWidth="1"/>
    <col min="539" max="539" width="13.6640625" style="3" customWidth="1"/>
    <col min="540" max="540" width="10" style="3" bestFit="1" customWidth="1"/>
    <col min="541" max="772" width="8.88671875" style="3"/>
    <col min="773" max="773" width="2.109375" style="3" customWidth="1"/>
    <col min="774" max="774" width="11.6640625" style="3" customWidth="1"/>
    <col min="775" max="775" width="3.88671875" style="3" customWidth="1"/>
    <col min="776" max="776" width="8.88671875" style="3" customWidth="1"/>
    <col min="777" max="777" width="3.6640625" style="3" customWidth="1"/>
    <col min="778" max="778" width="8.88671875" style="3" customWidth="1"/>
    <col min="779" max="779" width="8.109375" style="3" customWidth="1"/>
    <col min="780" max="780" width="7.44140625" style="3" customWidth="1"/>
    <col min="781" max="781" width="9" style="3" customWidth="1"/>
    <col min="782" max="782" width="8" style="3" customWidth="1"/>
    <col min="783" max="783" width="8.109375" style="3" customWidth="1"/>
    <col min="784" max="784" width="7.5546875" style="3" customWidth="1"/>
    <col min="785" max="785" width="6.6640625" style="3" customWidth="1"/>
    <col min="786" max="786" width="8" style="3" customWidth="1"/>
    <col min="787" max="787" width="8.33203125" style="3" customWidth="1"/>
    <col min="788" max="788" width="7.109375" style="3" customWidth="1"/>
    <col min="789" max="789" width="6.6640625" style="3" customWidth="1"/>
    <col min="790" max="790" width="7.6640625" style="3" customWidth="1"/>
    <col min="791" max="791" width="7.109375" style="3" customWidth="1"/>
    <col min="792" max="792" width="8.33203125" style="3" customWidth="1"/>
    <col min="793" max="793" width="2.33203125" style="3" customWidth="1"/>
    <col min="794" max="794" width="15.6640625" style="3" customWidth="1"/>
    <col min="795" max="795" width="13.6640625" style="3" customWidth="1"/>
    <col min="796" max="796" width="10" style="3" bestFit="1" customWidth="1"/>
    <col min="797" max="1028" width="8.88671875" style="3"/>
    <col min="1029" max="1029" width="2.109375" style="3" customWidth="1"/>
    <col min="1030" max="1030" width="11.6640625" style="3" customWidth="1"/>
    <col min="1031" max="1031" width="3.88671875" style="3" customWidth="1"/>
    <col min="1032" max="1032" width="8.88671875" style="3" customWidth="1"/>
    <col min="1033" max="1033" width="3.6640625" style="3" customWidth="1"/>
    <col min="1034" max="1034" width="8.88671875" style="3" customWidth="1"/>
    <col min="1035" max="1035" width="8.109375" style="3" customWidth="1"/>
    <col min="1036" max="1036" width="7.44140625" style="3" customWidth="1"/>
    <col min="1037" max="1037" width="9" style="3" customWidth="1"/>
    <col min="1038" max="1038" width="8" style="3" customWidth="1"/>
    <col min="1039" max="1039" width="8.109375" style="3" customWidth="1"/>
    <col min="1040" max="1040" width="7.5546875" style="3" customWidth="1"/>
    <col min="1041" max="1041" width="6.6640625" style="3" customWidth="1"/>
    <col min="1042" max="1042" width="8" style="3" customWidth="1"/>
    <col min="1043" max="1043" width="8.33203125" style="3" customWidth="1"/>
    <col min="1044" max="1044" width="7.109375" style="3" customWidth="1"/>
    <col min="1045" max="1045" width="6.6640625" style="3" customWidth="1"/>
    <col min="1046" max="1046" width="7.6640625" style="3" customWidth="1"/>
    <col min="1047" max="1047" width="7.109375" style="3" customWidth="1"/>
    <col min="1048" max="1048" width="8.33203125" style="3" customWidth="1"/>
    <col min="1049" max="1049" width="2.33203125" style="3" customWidth="1"/>
    <col min="1050" max="1050" width="15.6640625" style="3" customWidth="1"/>
    <col min="1051" max="1051" width="13.6640625" style="3" customWidth="1"/>
    <col min="1052" max="1052" width="10" style="3" bestFit="1" customWidth="1"/>
    <col min="1053" max="1284" width="8.88671875" style="3"/>
    <col min="1285" max="1285" width="2.109375" style="3" customWidth="1"/>
    <col min="1286" max="1286" width="11.6640625" style="3" customWidth="1"/>
    <col min="1287" max="1287" width="3.88671875" style="3" customWidth="1"/>
    <col min="1288" max="1288" width="8.88671875" style="3" customWidth="1"/>
    <col min="1289" max="1289" width="3.6640625" style="3" customWidth="1"/>
    <col min="1290" max="1290" width="8.88671875" style="3" customWidth="1"/>
    <col min="1291" max="1291" width="8.109375" style="3" customWidth="1"/>
    <col min="1292" max="1292" width="7.44140625" style="3" customWidth="1"/>
    <col min="1293" max="1293" width="9" style="3" customWidth="1"/>
    <col min="1294" max="1294" width="8" style="3" customWidth="1"/>
    <col min="1295" max="1295" width="8.109375" style="3" customWidth="1"/>
    <col min="1296" max="1296" width="7.5546875" style="3" customWidth="1"/>
    <col min="1297" max="1297" width="6.6640625" style="3" customWidth="1"/>
    <col min="1298" max="1298" width="8" style="3" customWidth="1"/>
    <col min="1299" max="1299" width="8.33203125" style="3" customWidth="1"/>
    <col min="1300" max="1300" width="7.109375" style="3" customWidth="1"/>
    <col min="1301" max="1301" width="6.6640625" style="3" customWidth="1"/>
    <col min="1302" max="1302" width="7.6640625" style="3" customWidth="1"/>
    <col min="1303" max="1303" width="7.109375" style="3" customWidth="1"/>
    <col min="1304" max="1304" width="8.33203125" style="3" customWidth="1"/>
    <col min="1305" max="1305" width="2.33203125" style="3" customWidth="1"/>
    <col min="1306" max="1306" width="15.6640625" style="3" customWidth="1"/>
    <col min="1307" max="1307" width="13.6640625" style="3" customWidth="1"/>
    <col min="1308" max="1308" width="10" style="3" bestFit="1" customWidth="1"/>
    <col min="1309" max="1540" width="8.88671875" style="3"/>
    <col min="1541" max="1541" width="2.109375" style="3" customWidth="1"/>
    <col min="1542" max="1542" width="11.6640625" style="3" customWidth="1"/>
    <col min="1543" max="1543" width="3.88671875" style="3" customWidth="1"/>
    <col min="1544" max="1544" width="8.88671875" style="3" customWidth="1"/>
    <col min="1545" max="1545" width="3.6640625" style="3" customWidth="1"/>
    <col min="1546" max="1546" width="8.88671875" style="3" customWidth="1"/>
    <col min="1547" max="1547" width="8.109375" style="3" customWidth="1"/>
    <col min="1548" max="1548" width="7.44140625" style="3" customWidth="1"/>
    <col min="1549" max="1549" width="9" style="3" customWidth="1"/>
    <col min="1550" max="1550" width="8" style="3" customWidth="1"/>
    <col min="1551" max="1551" width="8.109375" style="3" customWidth="1"/>
    <col min="1552" max="1552" width="7.5546875" style="3" customWidth="1"/>
    <col min="1553" max="1553" width="6.6640625" style="3" customWidth="1"/>
    <col min="1554" max="1554" width="8" style="3" customWidth="1"/>
    <col min="1555" max="1555" width="8.33203125" style="3" customWidth="1"/>
    <col min="1556" max="1556" width="7.109375" style="3" customWidth="1"/>
    <col min="1557" max="1557" width="6.6640625" style="3" customWidth="1"/>
    <col min="1558" max="1558" width="7.6640625" style="3" customWidth="1"/>
    <col min="1559" max="1559" width="7.109375" style="3" customWidth="1"/>
    <col min="1560" max="1560" width="8.33203125" style="3" customWidth="1"/>
    <col min="1561" max="1561" width="2.33203125" style="3" customWidth="1"/>
    <col min="1562" max="1562" width="15.6640625" style="3" customWidth="1"/>
    <col min="1563" max="1563" width="13.6640625" style="3" customWidth="1"/>
    <col min="1564" max="1564" width="10" style="3" bestFit="1" customWidth="1"/>
    <col min="1565" max="1796" width="8.88671875" style="3"/>
    <col min="1797" max="1797" width="2.109375" style="3" customWidth="1"/>
    <col min="1798" max="1798" width="11.6640625" style="3" customWidth="1"/>
    <col min="1799" max="1799" width="3.88671875" style="3" customWidth="1"/>
    <col min="1800" max="1800" width="8.88671875" style="3" customWidth="1"/>
    <col min="1801" max="1801" width="3.6640625" style="3" customWidth="1"/>
    <col min="1802" max="1802" width="8.88671875" style="3" customWidth="1"/>
    <col min="1803" max="1803" width="8.109375" style="3" customWidth="1"/>
    <col min="1804" max="1804" width="7.44140625" style="3" customWidth="1"/>
    <col min="1805" max="1805" width="9" style="3" customWidth="1"/>
    <col min="1806" max="1806" width="8" style="3" customWidth="1"/>
    <col min="1807" max="1807" width="8.109375" style="3" customWidth="1"/>
    <col min="1808" max="1808" width="7.5546875" style="3" customWidth="1"/>
    <col min="1809" max="1809" width="6.6640625" style="3" customWidth="1"/>
    <col min="1810" max="1810" width="8" style="3" customWidth="1"/>
    <col min="1811" max="1811" width="8.33203125" style="3" customWidth="1"/>
    <col min="1812" max="1812" width="7.109375" style="3" customWidth="1"/>
    <col min="1813" max="1813" width="6.6640625" style="3" customWidth="1"/>
    <col min="1814" max="1814" width="7.6640625" style="3" customWidth="1"/>
    <col min="1815" max="1815" width="7.109375" style="3" customWidth="1"/>
    <col min="1816" max="1816" width="8.33203125" style="3" customWidth="1"/>
    <col min="1817" max="1817" width="2.33203125" style="3" customWidth="1"/>
    <col min="1818" max="1818" width="15.6640625" style="3" customWidth="1"/>
    <col min="1819" max="1819" width="13.6640625" style="3" customWidth="1"/>
    <col min="1820" max="1820" width="10" style="3" bestFit="1" customWidth="1"/>
    <col min="1821" max="2052" width="8.88671875" style="3"/>
    <col min="2053" max="2053" width="2.109375" style="3" customWidth="1"/>
    <col min="2054" max="2054" width="11.6640625" style="3" customWidth="1"/>
    <col min="2055" max="2055" width="3.88671875" style="3" customWidth="1"/>
    <col min="2056" max="2056" width="8.88671875" style="3" customWidth="1"/>
    <col min="2057" max="2057" width="3.6640625" style="3" customWidth="1"/>
    <col min="2058" max="2058" width="8.88671875" style="3" customWidth="1"/>
    <col min="2059" max="2059" width="8.109375" style="3" customWidth="1"/>
    <col min="2060" max="2060" width="7.44140625" style="3" customWidth="1"/>
    <col min="2061" max="2061" width="9" style="3" customWidth="1"/>
    <col min="2062" max="2062" width="8" style="3" customWidth="1"/>
    <col min="2063" max="2063" width="8.109375" style="3" customWidth="1"/>
    <col min="2064" max="2064" width="7.5546875" style="3" customWidth="1"/>
    <col min="2065" max="2065" width="6.6640625" style="3" customWidth="1"/>
    <col min="2066" max="2066" width="8" style="3" customWidth="1"/>
    <col min="2067" max="2067" width="8.33203125" style="3" customWidth="1"/>
    <col min="2068" max="2068" width="7.109375" style="3" customWidth="1"/>
    <col min="2069" max="2069" width="6.6640625" style="3" customWidth="1"/>
    <col min="2070" max="2070" width="7.6640625" style="3" customWidth="1"/>
    <col min="2071" max="2071" width="7.109375" style="3" customWidth="1"/>
    <col min="2072" max="2072" width="8.33203125" style="3" customWidth="1"/>
    <col min="2073" max="2073" width="2.33203125" style="3" customWidth="1"/>
    <col min="2074" max="2074" width="15.6640625" style="3" customWidth="1"/>
    <col min="2075" max="2075" width="13.6640625" style="3" customWidth="1"/>
    <col min="2076" max="2076" width="10" style="3" bestFit="1" customWidth="1"/>
    <col min="2077" max="2308" width="8.88671875" style="3"/>
    <col min="2309" max="2309" width="2.109375" style="3" customWidth="1"/>
    <col min="2310" max="2310" width="11.6640625" style="3" customWidth="1"/>
    <col min="2311" max="2311" width="3.88671875" style="3" customWidth="1"/>
    <col min="2312" max="2312" width="8.88671875" style="3" customWidth="1"/>
    <col min="2313" max="2313" width="3.6640625" style="3" customWidth="1"/>
    <col min="2314" max="2314" width="8.88671875" style="3" customWidth="1"/>
    <col min="2315" max="2315" width="8.109375" style="3" customWidth="1"/>
    <col min="2316" max="2316" width="7.44140625" style="3" customWidth="1"/>
    <col min="2317" max="2317" width="9" style="3" customWidth="1"/>
    <col min="2318" max="2318" width="8" style="3" customWidth="1"/>
    <col min="2319" max="2319" width="8.109375" style="3" customWidth="1"/>
    <col min="2320" max="2320" width="7.5546875" style="3" customWidth="1"/>
    <col min="2321" max="2321" width="6.6640625" style="3" customWidth="1"/>
    <col min="2322" max="2322" width="8" style="3" customWidth="1"/>
    <col min="2323" max="2323" width="8.33203125" style="3" customWidth="1"/>
    <col min="2324" max="2324" width="7.109375" style="3" customWidth="1"/>
    <col min="2325" max="2325" width="6.6640625" style="3" customWidth="1"/>
    <col min="2326" max="2326" width="7.6640625" style="3" customWidth="1"/>
    <col min="2327" max="2327" width="7.109375" style="3" customWidth="1"/>
    <col min="2328" max="2328" width="8.33203125" style="3" customWidth="1"/>
    <col min="2329" max="2329" width="2.33203125" style="3" customWidth="1"/>
    <col min="2330" max="2330" width="15.6640625" style="3" customWidth="1"/>
    <col min="2331" max="2331" width="13.6640625" style="3" customWidth="1"/>
    <col min="2332" max="2332" width="10" style="3" bestFit="1" customWidth="1"/>
    <col min="2333" max="2564" width="8.88671875" style="3"/>
    <col min="2565" max="2565" width="2.109375" style="3" customWidth="1"/>
    <col min="2566" max="2566" width="11.6640625" style="3" customWidth="1"/>
    <col min="2567" max="2567" width="3.88671875" style="3" customWidth="1"/>
    <col min="2568" max="2568" width="8.88671875" style="3" customWidth="1"/>
    <col min="2569" max="2569" width="3.6640625" style="3" customWidth="1"/>
    <col min="2570" max="2570" width="8.88671875" style="3" customWidth="1"/>
    <col min="2571" max="2571" width="8.109375" style="3" customWidth="1"/>
    <col min="2572" max="2572" width="7.44140625" style="3" customWidth="1"/>
    <col min="2573" max="2573" width="9" style="3" customWidth="1"/>
    <col min="2574" max="2574" width="8" style="3" customWidth="1"/>
    <col min="2575" max="2575" width="8.109375" style="3" customWidth="1"/>
    <col min="2576" max="2576" width="7.5546875" style="3" customWidth="1"/>
    <col min="2577" max="2577" width="6.6640625" style="3" customWidth="1"/>
    <col min="2578" max="2578" width="8" style="3" customWidth="1"/>
    <col min="2579" max="2579" width="8.33203125" style="3" customWidth="1"/>
    <col min="2580" max="2580" width="7.109375" style="3" customWidth="1"/>
    <col min="2581" max="2581" width="6.6640625" style="3" customWidth="1"/>
    <col min="2582" max="2582" width="7.6640625" style="3" customWidth="1"/>
    <col min="2583" max="2583" width="7.109375" style="3" customWidth="1"/>
    <col min="2584" max="2584" width="8.33203125" style="3" customWidth="1"/>
    <col min="2585" max="2585" width="2.33203125" style="3" customWidth="1"/>
    <col min="2586" max="2586" width="15.6640625" style="3" customWidth="1"/>
    <col min="2587" max="2587" width="13.6640625" style="3" customWidth="1"/>
    <col min="2588" max="2588" width="10" style="3" bestFit="1" customWidth="1"/>
    <col min="2589" max="2820" width="8.88671875" style="3"/>
    <col min="2821" max="2821" width="2.109375" style="3" customWidth="1"/>
    <col min="2822" max="2822" width="11.6640625" style="3" customWidth="1"/>
    <col min="2823" max="2823" width="3.88671875" style="3" customWidth="1"/>
    <col min="2824" max="2824" width="8.88671875" style="3" customWidth="1"/>
    <col min="2825" max="2825" width="3.6640625" style="3" customWidth="1"/>
    <col min="2826" max="2826" width="8.88671875" style="3" customWidth="1"/>
    <col min="2827" max="2827" width="8.109375" style="3" customWidth="1"/>
    <col min="2828" max="2828" width="7.44140625" style="3" customWidth="1"/>
    <col min="2829" max="2829" width="9" style="3" customWidth="1"/>
    <col min="2830" max="2830" width="8" style="3" customWidth="1"/>
    <col min="2831" max="2831" width="8.109375" style="3" customWidth="1"/>
    <col min="2832" max="2832" width="7.5546875" style="3" customWidth="1"/>
    <col min="2833" max="2833" width="6.6640625" style="3" customWidth="1"/>
    <col min="2834" max="2834" width="8" style="3" customWidth="1"/>
    <col min="2835" max="2835" width="8.33203125" style="3" customWidth="1"/>
    <col min="2836" max="2836" width="7.109375" style="3" customWidth="1"/>
    <col min="2837" max="2837" width="6.6640625" style="3" customWidth="1"/>
    <col min="2838" max="2838" width="7.6640625" style="3" customWidth="1"/>
    <col min="2839" max="2839" width="7.109375" style="3" customWidth="1"/>
    <col min="2840" max="2840" width="8.33203125" style="3" customWidth="1"/>
    <col min="2841" max="2841" width="2.33203125" style="3" customWidth="1"/>
    <col min="2842" max="2842" width="15.6640625" style="3" customWidth="1"/>
    <col min="2843" max="2843" width="13.6640625" style="3" customWidth="1"/>
    <col min="2844" max="2844" width="10" style="3" bestFit="1" customWidth="1"/>
    <col min="2845" max="3076" width="8.88671875" style="3"/>
    <col min="3077" max="3077" width="2.109375" style="3" customWidth="1"/>
    <col min="3078" max="3078" width="11.6640625" style="3" customWidth="1"/>
    <col min="3079" max="3079" width="3.88671875" style="3" customWidth="1"/>
    <col min="3080" max="3080" width="8.88671875" style="3" customWidth="1"/>
    <col min="3081" max="3081" width="3.6640625" style="3" customWidth="1"/>
    <col min="3082" max="3082" width="8.88671875" style="3" customWidth="1"/>
    <col min="3083" max="3083" width="8.109375" style="3" customWidth="1"/>
    <col min="3084" max="3084" width="7.44140625" style="3" customWidth="1"/>
    <col min="3085" max="3085" width="9" style="3" customWidth="1"/>
    <col min="3086" max="3086" width="8" style="3" customWidth="1"/>
    <col min="3087" max="3087" width="8.109375" style="3" customWidth="1"/>
    <col min="3088" max="3088" width="7.5546875" style="3" customWidth="1"/>
    <col min="3089" max="3089" width="6.6640625" style="3" customWidth="1"/>
    <col min="3090" max="3090" width="8" style="3" customWidth="1"/>
    <col min="3091" max="3091" width="8.33203125" style="3" customWidth="1"/>
    <col min="3092" max="3092" width="7.109375" style="3" customWidth="1"/>
    <col min="3093" max="3093" width="6.6640625" style="3" customWidth="1"/>
    <col min="3094" max="3094" width="7.6640625" style="3" customWidth="1"/>
    <col min="3095" max="3095" width="7.109375" style="3" customWidth="1"/>
    <col min="3096" max="3096" width="8.33203125" style="3" customWidth="1"/>
    <col min="3097" max="3097" width="2.33203125" style="3" customWidth="1"/>
    <col min="3098" max="3098" width="15.6640625" style="3" customWidth="1"/>
    <col min="3099" max="3099" width="13.6640625" style="3" customWidth="1"/>
    <col min="3100" max="3100" width="10" style="3" bestFit="1" customWidth="1"/>
    <col min="3101" max="3332" width="8.88671875" style="3"/>
    <col min="3333" max="3333" width="2.109375" style="3" customWidth="1"/>
    <col min="3334" max="3334" width="11.6640625" style="3" customWidth="1"/>
    <col min="3335" max="3335" width="3.88671875" style="3" customWidth="1"/>
    <col min="3336" max="3336" width="8.88671875" style="3" customWidth="1"/>
    <col min="3337" max="3337" width="3.6640625" style="3" customWidth="1"/>
    <col min="3338" max="3338" width="8.88671875" style="3" customWidth="1"/>
    <col min="3339" max="3339" width="8.109375" style="3" customWidth="1"/>
    <col min="3340" max="3340" width="7.44140625" style="3" customWidth="1"/>
    <col min="3341" max="3341" width="9" style="3" customWidth="1"/>
    <col min="3342" max="3342" width="8" style="3" customWidth="1"/>
    <col min="3343" max="3343" width="8.109375" style="3" customWidth="1"/>
    <col min="3344" max="3344" width="7.5546875" style="3" customWidth="1"/>
    <col min="3345" max="3345" width="6.6640625" style="3" customWidth="1"/>
    <col min="3346" max="3346" width="8" style="3" customWidth="1"/>
    <col min="3347" max="3347" width="8.33203125" style="3" customWidth="1"/>
    <col min="3348" max="3348" width="7.109375" style="3" customWidth="1"/>
    <col min="3349" max="3349" width="6.6640625" style="3" customWidth="1"/>
    <col min="3350" max="3350" width="7.6640625" style="3" customWidth="1"/>
    <col min="3351" max="3351" width="7.109375" style="3" customWidth="1"/>
    <col min="3352" max="3352" width="8.33203125" style="3" customWidth="1"/>
    <col min="3353" max="3353" width="2.33203125" style="3" customWidth="1"/>
    <col min="3354" max="3354" width="15.6640625" style="3" customWidth="1"/>
    <col min="3355" max="3355" width="13.6640625" style="3" customWidth="1"/>
    <col min="3356" max="3356" width="10" style="3" bestFit="1" customWidth="1"/>
    <col min="3357" max="3588" width="8.88671875" style="3"/>
    <col min="3589" max="3589" width="2.109375" style="3" customWidth="1"/>
    <col min="3590" max="3590" width="11.6640625" style="3" customWidth="1"/>
    <col min="3591" max="3591" width="3.88671875" style="3" customWidth="1"/>
    <col min="3592" max="3592" width="8.88671875" style="3" customWidth="1"/>
    <col min="3593" max="3593" width="3.6640625" style="3" customWidth="1"/>
    <col min="3594" max="3594" width="8.88671875" style="3" customWidth="1"/>
    <col min="3595" max="3595" width="8.109375" style="3" customWidth="1"/>
    <col min="3596" max="3596" width="7.44140625" style="3" customWidth="1"/>
    <col min="3597" max="3597" width="9" style="3" customWidth="1"/>
    <col min="3598" max="3598" width="8" style="3" customWidth="1"/>
    <col min="3599" max="3599" width="8.109375" style="3" customWidth="1"/>
    <col min="3600" max="3600" width="7.5546875" style="3" customWidth="1"/>
    <col min="3601" max="3601" width="6.6640625" style="3" customWidth="1"/>
    <col min="3602" max="3602" width="8" style="3" customWidth="1"/>
    <col min="3603" max="3603" width="8.33203125" style="3" customWidth="1"/>
    <col min="3604" max="3604" width="7.109375" style="3" customWidth="1"/>
    <col min="3605" max="3605" width="6.6640625" style="3" customWidth="1"/>
    <col min="3606" max="3606" width="7.6640625" style="3" customWidth="1"/>
    <col min="3607" max="3607" width="7.109375" style="3" customWidth="1"/>
    <col min="3608" max="3608" width="8.33203125" style="3" customWidth="1"/>
    <col min="3609" max="3609" width="2.33203125" style="3" customWidth="1"/>
    <col min="3610" max="3610" width="15.6640625" style="3" customWidth="1"/>
    <col min="3611" max="3611" width="13.6640625" style="3" customWidth="1"/>
    <col min="3612" max="3612" width="10" style="3" bestFit="1" customWidth="1"/>
    <col min="3613" max="3844" width="8.88671875" style="3"/>
    <col min="3845" max="3845" width="2.109375" style="3" customWidth="1"/>
    <col min="3846" max="3846" width="11.6640625" style="3" customWidth="1"/>
    <col min="3847" max="3847" width="3.88671875" style="3" customWidth="1"/>
    <col min="3848" max="3848" width="8.88671875" style="3" customWidth="1"/>
    <col min="3849" max="3849" width="3.6640625" style="3" customWidth="1"/>
    <col min="3850" max="3850" width="8.88671875" style="3" customWidth="1"/>
    <col min="3851" max="3851" width="8.109375" style="3" customWidth="1"/>
    <col min="3852" max="3852" width="7.44140625" style="3" customWidth="1"/>
    <col min="3853" max="3853" width="9" style="3" customWidth="1"/>
    <col min="3854" max="3854" width="8" style="3" customWidth="1"/>
    <col min="3855" max="3855" width="8.109375" style="3" customWidth="1"/>
    <col min="3856" max="3856" width="7.5546875" style="3" customWidth="1"/>
    <col min="3857" max="3857" width="6.6640625" style="3" customWidth="1"/>
    <col min="3858" max="3858" width="8" style="3" customWidth="1"/>
    <col min="3859" max="3859" width="8.33203125" style="3" customWidth="1"/>
    <col min="3860" max="3860" width="7.109375" style="3" customWidth="1"/>
    <col min="3861" max="3861" width="6.6640625" style="3" customWidth="1"/>
    <col min="3862" max="3862" width="7.6640625" style="3" customWidth="1"/>
    <col min="3863" max="3863" width="7.109375" style="3" customWidth="1"/>
    <col min="3864" max="3864" width="8.33203125" style="3" customWidth="1"/>
    <col min="3865" max="3865" width="2.33203125" style="3" customWidth="1"/>
    <col min="3866" max="3866" width="15.6640625" style="3" customWidth="1"/>
    <col min="3867" max="3867" width="13.6640625" style="3" customWidth="1"/>
    <col min="3868" max="3868" width="10" style="3" bestFit="1" customWidth="1"/>
    <col min="3869" max="4100" width="8.88671875" style="3"/>
    <col min="4101" max="4101" width="2.109375" style="3" customWidth="1"/>
    <col min="4102" max="4102" width="11.6640625" style="3" customWidth="1"/>
    <col min="4103" max="4103" width="3.88671875" style="3" customWidth="1"/>
    <col min="4104" max="4104" width="8.88671875" style="3" customWidth="1"/>
    <col min="4105" max="4105" width="3.6640625" style="3" customWidth="1"/>
    <col min="4106" max="4106" width="8.88671875" style="3" customWidth="1"/>
    <col min="4107" max="4107" width="8.109375" style="3" customWidth="1"/>
    <col min="4108" max="4108" width="7.44140625" style="3" customWidth="1"/>
    <col min="4109" max="4109" width="9" style="3" customWidth="1"/>
    <col min="4110" max="4110" width="8" style="3" customWidth="1"/>
    <col min="4111" max="4111" width="8.109375" style="3" customWidth="1"/>
    <col min="4112" max="4112" width="7.5546875" style="3" customWidth="1"/>
    <col min="4113" max="4113" width="6.6640625" style="3" customWidth="1"/>
    <col min="4114" max="4114" width="8" style="3" customWidth="1"/>
    <col min="4115" max="4115" width="8.33203125" style="3" customWidth="1"/>
    <col min="4116" max="4116" width="7.109375" style="3" customWidth="1"/>
    <col min="4117" max="4117" width="6.6640625" style="3" customWidth="1"/>
    <col min="4118" max="4118" width="7.6640625" style="3" customWidth="1"/>
    <col min="4119" max="4119" width="7.109375" style="3" customWidth="1"/>
    <col min="4120" max="4120" width="8.33203125" style="3" customWidth="1"/>
    <col min="4121" max="4121" width="2.33203125" style="3" customWidth="1"/>
    <col min="4122" max="4122" width="15.6640625" style="3" customWidth="1"/>
    <col min="4123" max="4123" width="13.6640625" style="3" customWidth="1"/>
    <col min="4124" max="4124" width="10" style="3" bestFit="1" customWidth="1"/>
    <col min="4125" max="4356" width="8.88671875" style="3"/>
    <col min="4357" max="4357" width="2.109375" style="3" customWidth="1"/>
    <col min="4358" max="4358" width="11.6640625" style="3" customWidth="1"/>
    <col min="4359" max="4359" width="3.88671875" style="3" customWidth="1"/>
    <col min="4360" max="4360" width="8.88671875" style="3" customWidth="1"/>
    <col min="4361" max="4361" width="3.6640625" style="3" customWidth="1"/>
    <col min="4362" max="4362" width="8.88671875" style="3" customWidth="1"/>
    <col min="4363" max="4363" width="8.109375" style="3" customWidth="1"/>
    <col min="4364" max="4364" width="7.44140625" style="3" customWidth="1"/>
    <col min="4365" max="4365" width="9" style="3" customWidth="1"/>
    <col min="4366" max="4366" width="8" style="3" customWidth="1"/>
    <col min="4367" max="4367" width="8.109375" style="3" customWidth="1"/>
    <col min="4368" max="4368" width="7.5546875" style="3" customWidth="1"/>
    <col min="4369" max="4369" width="6.6640625" style="3" customWidth="1"/>
    <col min="4370" max="4370" width="8" style="3" customWidth="1"/>
    <col min="4371" max="4371" width="8.33203125" style="3" customWidth="1"/>
    <col min="4372" max="4372" width="7.109375" style="3" customWidth="1"/>
    <col min="4373" max="4373" width="6.6640625" style="3" customWidth="1"/>
    <col min="4374" max="4374" width="7.6640625" style="3" customWidth="1"/>
    <col min="4375" max="4375" width="7.109375" style="3" customWidth="1"/>
    <col min="4376" max="4376" width="8.33203125" style="3" customWidth="1"/>
    <col min="4377" max="4377" width="2.33203125" style="3" customWidth="1"/>
    <col min="4378" max="4378" width="15.6640625" style="3" customWidth="1"/>
    <col min="4379" max="4379" width="13.6640625" style="3" customWidth="1"/>
    <col min="4380" max="4380" width="10" style="3" bestFit="1" customWidth="1"/>
    <col min="4381" max="4612" width="8.88671875" style="3"/>
    <col min="4613" max="4613" width="2.109375" style="3" customWidth="1"/>
    <col min="4614" max="4614" width="11.6640625" style="3" customWidth="1"/>
    <col min="4615" max="4615" width="3.88671875" style="3" customWidth="1"/>
    <col min="4616" max="4616" width="8.88671875" style="3" customWidth="1"/>
    <col min="4617" max="4617" width="3.6640625" style="3" customWidth="1"/>
    <col min="4618" max="4618" width="8.88671875" style="3" customWidth="1"/>
    <col min="4619" max="4619" width="8.109375" style="3" customWidth="1"/>
    <col min="4620" max="4620" width="7.44140625" style="3" customWidth="1"/>
    <col min="4621" max="4621" width="9" style="3" customWidth="1"/>
    <col min="4622" max="4622" width="8" style="3" customWidth="1"/>
    <col min="4623" max="4623" width="8.109375" style="3" customWidth="1"/>
    <col min="4624" max="4624" width="7.5546875" style="3" customWidth="1"/>
    <col min="4625" max="4625" width="6.6640625" style="3" customWidth="1"/>
    <col min="4626" max="4626" width="8" style="3" customWidth="1"/>
    <col min="4627" max="4627" width="8.33203125" style="3" customWidth="1"/>
    <col min="4628" max="4628" width="7.109375" style="3" customWidth="1"/>
    <col min="4629" max="4629" width="6.6640625" style="3" customWidth="1"/>
    <col min="4630" max="4630" width="7.6640625" style="3" customWidth="1"/>
    <col min="4631" max="4631" width="7.109375" style="3" customWidth="1"/>
    <col min="4632" max="4632" width="8.33203125" style="3" customWidth="1"/>
    <col min="4633" max="4633" width="2.33203125" style="3" customWidth="1"/>
    <col min="4634" max="4634" width="15.6640625" style="3" customWidth="1"/>
    <col min="4635" max="4635" width="13.6640625" style="3" customWidth="1"/>
    <col min="4636" max="4636" width="10" style="3" bestFit="1" customWidth="1"/>
    <col min="4637" max="4868" width="8.88671875" style="3"/>
    <col min="4869" max="4869" width="2.109375" style="3" customWidth="1"/>
    <col min="4870" max="4870" width="11.6640625" style="3" customWidth="1"/>
    <col min="4871" max="4871" width="3.88671875" style="3" customWidth="1"/>
    <col min="4872" max="4872" width="8.88671875" style="3" customWidth="1"/>
    <col min="4873" max="4873" width="3.6640625" style="3" customWidth="1"/>
    <col min="4874" max="4874" width="8.88671875" style="3" customWidth="1"/>
    <col min="4875" max="4875" width="8.109375" style="3" customWidth="1"/>
    <col min="4876" max="4876" width="7.44140625" style="3" customWidth="1"/>
    <col min="4877" max="4877" width="9" style="3" customWidth="1"/>
    <col min="4878" max="4878" width="8" style="3" customWidth="1"/>
    <col min="4879" max="4879" width="8.109375" style="3" customWidth="1"/>
    <col min="4880" max="4880" width="7.5546875" style="3" customWidth="1"/>
    <col min="4881" max="4881" width="6.6640625" style="3" customWidth="1"/>
    <col min="4882" max="4882" width="8" style="3" customWidth="1"/>
    <col min="4883" max="4883" width="8.33203125" style="3" customWidth="1"/>
    <col min="4884" max="4884" width="7.109375" style="3" customWidth="1"/>
    <col min="4885" max="4885" width="6.6640625" style="3" customWidth="1"/>
    <col min="4886" max="4886" width="7.6640625" style="3" customWidth="1"/>
    <col min="4887" max="4887" width="7.109375" style="3" customWidth="1"/>
    <col min="4888" max="4888" width="8.33203125" style="3" customWidth="1"/>
    <col min="4889" max="4889" width="2.33203125" style="3" customWidth="1"/>
    <col min="4890" max="4890" width="15.6640625" style="3" customWidth="1"/>
    <col min="4891" max="4891" width="13.6640625" style="3" customWidth="1"/>
    <col min="4892" max="4892" width="10" style="3" bestFit="1" customWidth="1"/>
    <col min="4893" max="5124" width="8.88671875" style="3"/>
    <col min="5125" max="5125" width="2.109375" style="3" customWidth="1"/>
    <col min="5126" max="5126" width="11.6640625" style="3" customWidth="1"/>
    <col min="5127" max="5127" width="3.88671875" style="3" customWidth="1"/>
    <col min="5128" max="5128" width="8.88671875" style="3" customWidth="1"/>
    <col min="5129" max="5129" width="3.6640625" style="3" customWidth="1"/>
    <col min="5130" max="5130" width="8.88671875" style="3" customWidth="1"/>
    <col min="5131" max="5131" width="8.109375" style="3" customWidth="1"/>
    <col min="5132" max="5132" width="7.44140625" style="3" customWidth="1"/>
    <col min="5133" max="5133" width="9" style="3" customWidth="1"/>
    <col min="5134" max="5134" width="8" style="3" customWidth="1"/>
    <col min="5135" max="5135" width="8.109375" style="3" customWidth="1"/>
    <col min="5136" max="5136" width="7.5546875" style="3" customWidth="1"/>
    <col min="5137" max="5137" width="6.6640625" style="3" customWidth="1"/>
    <col min="5138" max="5138" width="8" style="3" customWidth="1"/>
    <col min="5139" max="5139" width="8.33203125" style="3" customWidth="1"/>
    <col min="5140" max="5140" width="7.109375" style="3" customWidth="1"/>
    <col min="5141" max="5141" width="6.6640625" style="3" customWidth="1"/>
    <col min="5142" max="5142" width="7.6640625" style="3" customWidth="1"/>
    <col min="5143" max="5143" width="7.109375" style="3" customWidth="1"/>
    <col min="5144" max="5144" width="8.33203125" style="3" customWidth="1"/>
    <col min="5145" max="5145" width="2.33203125" style="3" customWidth="1"/>
    <col min="5146" max="5146" width="15.6640625" style="3" customWidth="1"/>
    <col min="5147" max="5147" width="13.6640625" style="3" customWidth="1"/>
    <col min="5148" max="5148" width="10" style="3" bestFit="1" customWidth="1"/>
    <col min="5149" max="5380" width="8.88671875" style="3"/>
    <col min="5381" max="5381" width="2.109375" style="3" customWidth="1"/>
    <col min="5382" max="5382" width="11.6640625" style="3" customWidth="1"/>
    <col min="5383" max="5383" width="3.88671875" style="3" customWidth="1"/>
    <col min="5384" max="5384" width="8.88671875" style="3" customWidth="1"/>
    <col min="5385" max="5385" width="3.6640625" style="3" customWidth="1"/>
    <col min="5386" max="5386" width="8.88671875" style="3" customWidth="1"/>
    <col min="5387" max="5387" width="8.109375" style="3" customWidth="1"/>
    <col min="5388" max="5388" width="7.44140625" style="3" customWidth="1"/>
    <col min="5389" max="5389" width="9" style="3" customWidth="1"/>
    <col min="5390" max="5390" width="8" style="3" customWidth="1"/>
    <col min="5391" max="5391" width="8.109375" style="3" customWidth="1"/>
    <col min="5392" max="5392" width="7.5546875" style="3" customWidth="1"/>
    <col min="5393" max="5393" width="6.6640625" style="3" customWidth="1"/>
    <col min="5394" max="5394" width="8" style="3" customWidth="1"/>
    <col min="5395" max="5395" width="8.33203125" style="3" customWidth="1"/>
    <col min="5396" max="5396" width="7.109375" style="3" customWidth="1"/>
    <col min="5397" max="5397" width="6.6640625" style="3" customWidth="1"/>
    <col min="5398" max="5398" width="7.6640625" style="3" customWidth="1"/>
    <col min="5399" max="5399" width="7.109375" style="3" customWidth="1"/>
    <col min="5400" max="5400" width="8.33203125" style="3" customWidth="1"/>
    <col min="5401" max="5401" width="2.33203125" style="3" customWidth="1"/>
    <col min="5402" max="5402" width="15.6640625" style="3" customWidth="1"/>
    <col min="5403" max="5403" width="13.6640625" style="3" customWidth="1"/>
    <col min="5404" max="5404" width="10" style="3" bestFit="1" customWidth="1"/>
    <col min="5405" max="5636" width="8.88671875" style="3"/>
    <col min="5637" max="5637" width="2.109375" style="3" customWidth="1"/>
    <col min="5638" max="5638" width="11.6640625" style="3" customWidth="1"/>
    <col min="5639" max="5639" width="3.88671875" style="3" customWidth="1"/>
    <col min="5640" max="5640" width="8.88671875" style="3" customWidth="1"/>
    <col min="5641" max="5641" width="3.6640625" style="3" customWidth="1"/>
    <col min="5642" max="5642" width="8.88671875" style="3" customWidth="1"/>
    <col min="5643" max="5643" width="8.109375" style="3" customWidth="1"/>
    <col min="5644" max="5644" width="7.44140625" style="3" customWidth="1"/>
    <col min="5645" max="5645" width="9" style="3" customWidth="1"/>
    <col min="5646" max="5646" width="8" style="3" customWidth="1"/>
    <col min="5647" max="5647" width="8.109375" style="3" customWidth="1"/>
    <col min="5648" max="5648" width="7.5546875" style="3" customWidth="1"/>
    <col min="5649" max="5649" width="6.6640625" style="3" customWidth="1"/>
    <col min="5650" max="5650" width="8" style="3" customWidth="1"/>
    <col min="5651" max="5651" width="8.33203125" style="3" customWidth="1"/>
    <col min="5652" max="5652" width="7.109375" style="3" customWidth="1"/>
    <col min="5653" max="5653" width="6.6640625" style="3" customWidth="1"/>
    <col min="5654" max="5654" width="7.6640625" style="3" customWidth="1"/>
    <col min="5655" max="5655" width="7.109375" style="3" customWidth="1"/>
    <col min="5656" max="5656" width="8.33203125" style="3" customWidth="1"/>
    <col min="5657" max="5657" width="2.33203125" style="3" customWidth="1"/>
    <col min="5658" max="5658" width="15.6640625" style="3" customWidth="1"/>
    <col min="5659" max="5659" width="13.6640625" style="3" customWidth="1"/>
    <col min="5660" max="5660" width="10" style="3" bestFit="1" customWidth="1"/>
    <col min="5661" max="5892" width="8.88671875" style="3"/>
    <col min="5893" max="5893" width="2.109375" style="3" customWidth="1"/>
    <col min="5894" max="5894" width="11.6640625" style="3" customWidth="1"/>
    <col min="5895" max="5895" width="3.88671875" style="3" customWidth="1"/>
    <col min="5896" max="5896" width="8.88671875" style="3" customWidth="1"/>
    <col min="5897" max="5897" width="3.6640625" style="3" customWidth="1"/>
    <col min="5898" max="5898" width="8.88671875" style="3" customWidth="1"/>
    <col min="5899" max="5899" width="8.109375" style="3" customWidth="1"/>
    <col min="5900" max="5900" width="7.44140625" style="3" customWidth="1"/>
    <col min="5901" max="5901" width="9" style="3" customWidth="1"/>
    <col min="5902" max="5902" width="8" style="3" customWidth="1"/>
    <col min="5903" max="5903" width="8.109375" style="3" customWidth="1"/>
    <col min="5904" max="5904" width="7.5546875" style="3" customWidth="1"/>
    <col min="5905" max="5905" width="6.6640625" style="3" customWidth="1"/>
    <col min="5906" max="5906" width="8" style="3" customWidth="1"/>
    <col min="5907" max="5907" width="8.33203125" style="3" customWidth="1"/>
    <col min="5908" max="5908" width="7.109375" style="3" customWidth="1"/>
    <col min="5909" max="5909" width="6.6640625" style="3" customWidth="1"/>
    <col min="5910" max="5910" width="7.6640625" style="3" customWidth="1"/>
    <col min="5911" max="5911" width="7.109375" style="3" customWidth="1"/>
    <col min="5912" max="5912" width="8.33203125" style="3" customWidth="1"/>
    <col min="5913" max="5913" width="2.33203125" style="3" customWidth="1"/>
    <col min="5914" max="5914" width="15.6640625" style="3" customWidth="1"/>
    <col min="5915" max="5915" width="13.6640625" style="3" customWidth="1"/>
    <col min="5916" max="5916" width="10" style="3" bestFit="1" customWidth="1"/>
    <col min="5917" max="6148" width="8.88671875" style="3"/>
    <col min="6149" max="6149" width="2.109375" style="3" customWidth="1"/>
    <col min="6150" max="6150" width="11.6640625" style="3" customWidth="1"/>
    <col min="6151" max="6151" width="3.88671875" style="3" customWidth="1"/>
    <col min="6152" max="6152" width="8.88671875" style="3" customWidth="1"/>
    <col min="6153" max="6153" width="3.6640625" style="3" customWidth="1"/>
    <col min="6154" max="6154" width="8.88671875" style="3" customWidth="1"/>
    <col min="6155" max="6155" width="8.109375" style="3" customWidth="1"/>
    <col min="6156" max="6156" width="7.44140625" style="3" customWidth="1"/>
    <col min="6157" max="6157" width="9" style="3" customWidth="1"/>
    <col min="6158" max="6158" width="8" style="3" customWidth="1"/>
    <col min="6159" max="6159" width="8.109375" style="3" customWidth="1"/>
    <col min="6160" max="6160" width="7.5546875" style="3" customWidth="1"/>
    <col min="6161" max="6161" width="6.6640625" style="3" customWidth="1"/>
    <col min="6162" max="6162" width="8" style="3" customWidth="1"/>
    <col min="6163" max="6163" width="8.33203125" style="3" customWidth="1"/>
    <col min="6164" max="6164" width="7.109375" style="3" customWidth="1"/>
    <col min="6165" max="6165" width="6.6640625" style="3" customWidth="1"/>
    <col min="6166" max="6166" width="7.6640625" style="3" customWidth="1"/>
    <col min="6167" max="6167" width="7.109375" style="3" customWidth="1"/>
    <col min="6168" max="6168" width="8.33203125" style="3" customWidth="1"/>
    <col min="6169" max="6169" width="2.33203125" style="3" customWidth="1"/>
    <col min="6170" max="6170" width="15.6640625" style="3" customWidth="1"/>
    <col min="6171" max="6171" width="13.6640625" style="3" customWidth="1"/>
    <col min="6172" max="6172" width="10" style="3" bestFit="1" customWidth="1"/>
    <col min="6173" max="6404" width="8.88671875" style="3"/>
    <col min="6405" max="6405" width="2.109375" style="3" customWidth="1"/>
    <col min="6406" max="6406" width="11.6640625" style="3" customWidth="1"/>
    <col min="6407" max="6407" width="3.88671875" style="3" customWidth="1"/>
    <col min="6408" max="6408" width="8.88671875" style="3" customWidth="1"/>
    <col min="6409" max="6409" width="3.6640625" style="3" customWidth="1"/>
    <col min="6410" max="6410" width="8.88671875" style="3" customWidth="1"/>
    <col min="6411" max="6411" width="8.109375" style="3" customWidth="1"/>
    <col min="6412" max="6412" width="7.44140625" style="3" customWidth="1"/>
    <col min="6413" max="6413" width="9" style="3" customWidth="1"/>
    <col min="6414" max="6414" width="8" style="3" customWidth="1"/>
    <col min="6415" max="6415" width="8.109375" style="3" customWidth="1"/>
    <col min="6416" max="6416" width="7.5546875" style="3" customWidth="1"/>
    <col min="6417" max="6417" width="6.6640625" style="3" customWidth="1"/>
    <col min="6418" max="6418" width="8" style="3" customWidth="1"/>
    <col min="6419" max="6419" width="8.33203125" style="3" customWidth="1"/>
    <col min="6420" max="6420" width="7.109375" style="3" customWidth="1"/>
    <col min="6421" max="6421" width="6.6640625" style="3" customWidth="1"/>
    <col min="6422" max="6422" width="7.6640625" style="3" customWidth="1"/>
    <col min="6423" max="6423" width="7.109375" style="3" customWidth="1"/>
    <col min="6424" max="6424" width="8.33203125" style="3" customWidth="1"/>
    <col min="6425" max="6425" width="2.33203125" style="3" customWidth="1"/>
    <col min="6426" max="6426" width="15.6640625" style="3" customWidth="1"/>
    <col min="6427" max="6427" width="13.6640625" style="3" customWidth="1"/>
    <col min="6428" max="6428" width="10" style="3" bestFit="1" customWidth="1"/>
    <col min="6429" max="6660" width="8.88671875" style="3"/>
    <col min="6661" max="6661" width="2.109375" style="3" customWidth="1"/>
    <col min="6662" max="6662" width="11.6640625" style="3" customWidth="1"/>
    <col min="6663" max="6663" width="3.88671875" style="3" customWidth="1"/>
    <col min="6664" max="6664" width="8.88671875" style="3" customWidth="1"/>
    <col min="6665" max="6665" width="3.6640625" style="3" customWidth="1"/>
    <col min="6666" max="6666" width="8.88671875" style="3" customWidth="1"/>
    <col min="6667" max="6667" width="8.109375" style="3" customWidth="1"/>
    <col min="6668" max="6668" width="7.44140625" style="3" customWidth="1"/>
    <col min="6669" max="6669" width="9" style="3" customWidth="1"/>
    <col min="6670" max="6670" width="8" style="3" customWidth="1"/>
    <col min="6671" max="6671" width="8.109375" style="3" customWidth="1"/>
    <col min="6672" max="6672" width="7.5546875" style="3" customWidth="1"/>
    <col min="6673" max="6673" width="6.6640625" style="3" customWidth="1"/>
    <col min="6674" max="6674" width="8" style="3" customWidth="1"/>
    <col min="6675" max="6675" width="8.33203125" style="3" customWidth="1"/>
    <col min="6676" max="6676" width="7.109375" style="3" customWidth="1"/>
    <col min="6677" max="6677" width="6.6640625" style="3" customWidth="1"/>
    <col min="6678" max="6678" width="7.6640625" style="3" customWidth="1"/>
    <col min="6679" max="6679" width="7.109375" style="3" customWidth="1"/>
    <col min="6680" max="6680" width="8.33203125" style="3" customWidth="1"/>
    <col min="6681" max="6681" width="2.33203125" style="3" customWidth="1"/>
    <col min="6682" max="6682" width="15.6640625" style="3" customWidth="1"/>
    <col min="6683" max="6683" width="13.6640625" style="3" customWidth="1"/>
    <col min="6684" max="6684" width="10" style="3" bestFit="1" customWidth="1"/>
    <col min="6685" max="6916" width="8.88671875" style="3"/>
    <col min="6917" max="6917" width="2.109375" style="3" customWidth="1"/>
    <col min="6918" max="6918" width="11.6640625" style="3" customWidth="1"/>
    <col min="6919" max="6919" width="3.88671875" style="3" customWidth="1"/>
    <col min="6920" max="6920" width="8.88671875" style="3" customWidth="1"/>
    <col min="6921" max="6921" width="3.6640625" style="3" customWidth="1"/>
    <col min="6922" max="6922" width="8.88671875" style="3" customWidth="1"/>
    <col min="6923" max="6923" width="8.109375" style="3" customWidth="1"/>
    <col min="6924" max="6924" width="7.44140625" style="3" customWidth="1"/>
    <col min="6925" max="6925" width="9" style="3" customWidth="1"/>
    <col min="6926" max="6926" width="8" style="3" customWidth="1"/>
    <col min="6927" max="6927" width="8.109375" style="3" customWidth="1"/>
    <col min="6928" max="6928" width="7.5546875" style="3" customWidth="1"/>
    <col min="6929" max="6929" width="6.6640625" style="3" customWidth="1"/>
    <col min="6930" max="6930" width="8" style="3" customWidth="1"/>
    <col min="6931" max="6931" width="8.33203125" style="3" customWidth="1"/>
    <col min="6932" max="6932" width="7.109375" style="3" customWidth="1"/>
    <col min="6933" max="6933" width="6.6640625" style="3" customWidth="1"/>
    <col min="6934" max="6934" width="7.6640625" style="3" customWidth="1"/>
    <col min="6935" max="6935" width="7.109375" style="3" customWidth="1"/>
    <col min="6936" max="6936" width="8.33203125" style="3" customWidth="1"/>
    <col min="6937" max="6937" width="2.33203125" style="3" customWidth="1"/>
    <col min="6938" max="6938" width="15.6640625" style="3" customWidth="1"/>
    <col min="6939" max="6939" width="13.6640625" style="3" customWidth="1"/>
    <col min="6940" max="6940" width="10" style="3" bestFit="1" customWidth="1"/>
    <col min="6941" max="7172" width="8.88671875" style="3"/>
    <col min="7173" max="7173" width="2.109375" style="3" customWidth="1"/>
    <col min="7174" max="7174" width="11.6640625" style="3" customWidth="1"/>
    <col min="7175" max="7175" width="3.88671875" style="3" customWidth="1"/>
    <col min="7176" max="7176" width="8.88671875" style="3" customWidth="1"/>
    <col min="7177" max="7177" width="3.6640625" style="3" customWidth="1"/>
    <col min="7178" max="7178" width="8.88671875" style="3" customWidth="1"/>
    <col min="7179" max="7179" width="8.109375" style="3" customWidth="1"/>
    <col min="7180" max="7180" width="7.44140625" style="3" customWidth="1"/>
    <col min="7181" max="7181" width="9" style="3" customWidth="1"/>
    <col min="7182" max="7182" width="8" style="3" customWidth="1"/>
    <col min="7183" max="7183" width="8.109375" style="3" customWidth="1"/>
    <col min="7184" max="7184" width="7.5546875" style="3" customWidth="1"/>
    <col min="7185" max="7185" width="6.6640625" style="3" customWidth="1"/>
    <col min="7186" max="7186" width="8" style="3" customWidth="1"/>
    <col min="7187" max="7187" width="8.33203125" style="3" customWidth="1"/>
    <col min="7188" max="7188" width="7.109375" style="3" customWidth="1"/>
    <col min="7189" max="7189" width="6.6640625" style="3" customWidth="1"/>
    <col min="7190" max="7190" width="7.6640625" style="3" customWidth="1"/>
    <col min="7191" max="7191" width="7.109375" style="3" customWidth="1"/>
    <col min="7192" max="7192" width="8.33203125" style="3" customWidth="1"/>
    <col min="7193" max="7193" width="2.33203125" style="3" customWidth="1"/>
    <col min="7194" max="7194" width="15.6640625" style="3" customWidth="1"/>
    <col min="7195" max="7195" width="13.6640625" style="3" customWidth="1"/>
    <col min="7196" max="7196" width="10" style="3" bestFit="1" customWidth="1"/>
    <col min="7197" max="7428" width="8.88671875" style="3"/>
    <col min="7429" max="7429" width="2.109375" style="3" customWidth="1"/>
    <col min="7430" max="7430" width="11.6640625" style="3" customWidth="1"/>
    <col min="7431" max="7431" width="3.88671875" style="3" customWidth="1"/>
    <col min="7432" max="7432" width="8.88671875" style="3" customWidth="1"/>
    <col min="7433" max="7433" width="3.6640625" style="3" customWidth="1"/>
    <col min="7434" max="7434" width="8.88671875" style="3" customWidth="1"/>
    <col min="7435" max="7435" width="8.109375" style="3" customWidth="1"/>
    <col min="7436" max="7436" width="7.44140625" style="3" customWidth="1"/>
    <col min="7437" max="7437" width="9" style="3" customWidth="1"/>
    <col min="7438" max="7438" width="8" style="3" customWidth="1"/>
    <col min="7439" max="7439" width="8.109375" style="3" customWidth="1"/>
    <col min="7440" max="7440" width="7.5546875" style="3" customWidth="1"/>
    <col min="7441" max="7441" width="6.6640625" style="3" customWidth="1"/>
    <col min="7442" max="7442" width="8" style="3" customWidth="1"/>
    <col min="7443" max="7443" width="8.33203125" style="3" customWidth="1"/>
    <col min="7444" max="7444" width="7.109375" style="3" customWidth="1"/>
    <col min="7445" max="7445" width="6.6640625" style="3" customWidth="1"/>
    <col min="7446" max="7446" width="7.6640625" style="3" customWidth="1"/>
    <col min="7447" max="7447" width="7.109375" style="3" customWidth="1"/>
    <col min="7448" max="7448" width="8.33203125" style="3" customWidth="1"/>
    <col min="7449" max="7449" width="2.33203125" style="3" customWidth="1"/>
    <col min="7450" max="7450" width="15.6640625" style="3" customWidth="1"/>
    <col min="7451" max="7451" width="13.6640625" style="3" customWidth="1"/>
    <col min="7452" max="7452" width="10" style="3" bestFit="1" customWidth="1"/>
    <col min="7453" max="7684" width="8.88671875" style="3"/>
    <col min="7685" max="7685" width="2.109375" style="3" customWidth="1"/>
    <col min="7686" max="7686" width="11.6640625" style="3" customWidth="1"/>
    <col min="7687" max="7687" width="3.88671875" style="3" customWidth="1"/>
    <col min="7688" max="7688" width="8.88671875" style="3" customWidth="1"/>
    <col min="7689" max="7689" width="3.6640625" style="3" customWidth="1"/>
    <col min="7690" max="7690" width="8.88671875" style="3" customWidth="1"/>
    <col min="7691" max="7691" width="8.109375" style="3" customWidth="1"/>
    <col min="7692" max="7692" width="7.44140625" style="3" customWidth="1"/>
    <col min="7693" max="7693" width="9" style="3" customWidth="1"/>
    <col min="7694" max="7694" width="8" style="3" customWidth="1"/>
    <col min="7695" max="7695" width="8.109375" style="3" customWidth="1"/>
    <col min="7696" max="7696" width="7.5546875" style="3" customWidth="1"/>
    <col min="7697" max="7697" width="6.6640625" style="3" customWidth="1"/>
    <col min="7698" max="7698" width="8" style="3" customWidth="1"/>
    <col min="7699" max="7699" width="8.33203125" style="3" customWidth="1"/>
    <col min="7700" max="7700" width="7.109375" style="3" customWidth="1"/>
    <col min="7701" max="7701" width="6.6640625" style="3" customWidth="1"/>
    <col min="7702" max="7702" width="7.6640625" style="3" customWidth="1"/>
    <col min="7703" max="7703" width="7.109375" style="3" customWidth="1"/>
    <col min="7704" max="7704" width="8.33203125" style="3" customWidth="1"/>
    <col min="7705" max="7705" width="2.33203125" style="3" customWidth="1"/>
    <col min="7706" max="7706" width="15.6640625" style="3" customWidth="1"/>
    <col min="7707" max="7707" width="13.6640625" style="3" customWidth="1"/>
    <col min="7708" max="7708" width="10" style="3" bestFit="1" customWidth="1"/>
    <col min="7709" max="7940" width="8.88671875" style="3"/>
    <col min="7941" max="7941" width="2.109375" style="3" customWidth="1"/>
    <col min="7942" max="7942" width="11.6640625" style="3" customWidth="1"/>
    <col min="7943" max="7943" width="3.88671875" style="3" customWidth="1"/>
    <col min="7944" max="7944" width="8.88671875" style="3" customWidth="1"/>
    <col min="7945" max="7945" width="3.6640625" style="3" customWidth="1"/>
    <col min="7946" max="7946" width="8.88671875" style="3" customWidth="1"/>
    <col min="7947" max="7947" width="8.109375" style="3" customWidth="1"/>
    <col min="7948" max="7948" width="7.44140625" style="3" customWidth="1"/>
    <col min="7949" max="7949" width="9" style="3" customWidth="1"/>
    <col min="7950" max="7950" width="8" style="3" customWidth="1"/>
    <col min="7951" max="7951" width="8.109375" style="3" customWidth="1"/>
    <col min="7952" max="7952" width="7.5546875" style="3" customWidth="1"/>
    <col min="7953" max="7953" width="6.6640625" style="3" customWidth="1"/>
    <col min="7954" max="7954" width="8" style="3" customWidth="1"/>
    <col min="7955" max="7955" width="8.33203125" style="3" customWidth="1"/>
    <col min="7956" max="7956" width="7.109375" style="3" customWidth="1"/>
    <col min="7957" max="7957" width="6.6640625" style="3" customWidth="1"/>
    <col min="7958" max="7958" width="7.6640625" style="3" customWidth="1"/>
    <col min="7959" max="7959" width="7.109375" style="3" customWidth="1"/>
    <col min="7960" max="7960" width="8.33203125" style="3" customWidth="1"/>
    <col min="7961" max="7961" width="2.33203125" style="3" customWidth="1"/>
    <col min="7962" max="7962" width="15.6640625" style="3" customWidth="1"/>
    <col min="7963" max="7963" width="13.6640625" style="3" customWidth="1"/>
    <col min="7964" max="7964" width="10" style="3" bestFit="1" customWidth="1"/>
    <col min="7965" max="8196" width="8.88671875" style="3"/>
    <col min="8197" max="8197" width="2.109375" style="3" customWidth="1"/>
    <col min="8198" max="8198" width="11.6640625" style="3" customWidth="1"/>
    <col min="8199" max="8199" width="3.88671875" style="3" customWidth="1"/>
    <col min="8200" max="8200" width="8.88671875" style="3" customWidth="1"/>
    <col min="8201" max="8201" width="3.6640625" style="3" customWidth="1"/>
    <col min="8202" max="8202" width="8.88671875" style="3" customWidth="1"/>
    <col min="8203" max="8203" width="8.109375" style="3" customWidth="1"/>
    <col min="8204" max="8204" width="7.44140625" style="3" customWidth="1"/>
    <col min="8205" max="8205" width="9" style="3" customWidth="1"/>
    <col min="8206" max="8206" width="8" style="3" customWidth="1"/>
    <col min="8207" max="8207" width="8.109375" style="3" customWidth="1"/>
    <col min="8208" max="8208" width="7.5546875" style="3" customWidth="1"/>
    <col min="8209" max="8209" width="6.6640625" style="3" customWidth="1"/>
    <col min="8210" max="8210" width="8" style="3" customWidth="1"/>
    <col min="8211" max="8211" width="8.33203125" style="3" customWidth="1"/>
    <col min="8212" max="8212" width="7.109375" style="3" customWidth="1"/>
    <col min="8213" max="8213" width="6.6640625" style="3" customWidth="1"/>
    <col min="8214" max="8214" width="7.6640625" style="3" customWidth="1"/>
    <col min="8215" max="8215" width="7.109375" style="3" customWidth="1"/>
    <col min="8216" max="8216" width="8.33203125" style="3" customWidth="1"/>
    <col min="8217" max="8217" width="2.33203125" style="3" customWidth="1"/>
    <col min="8218" max="8218" width="15.6640625" style="3" customWidth="1"/>
    <col min="8219" max="8219" width="13.6640625" style="3" customWidth="1"/>
    <col min="8220" max="8220" width="10" style="3" bestFit="1" customWidth="1"/>
    <col min="8221" max="8452" width="8.88671875" style="3"/>
    <col min="8453" max="8453" width="2.109375" style="3" customWidth="1"/>
    <col min="8454" max="8454" width="11.6640625" style="3" customWidth="1"/>
    <col min="8455" max="8455" width="3.88671875" style="3" customWidth="1"/>
    <col min="8456" max="8456" width="8.88671875" style="3" customWidth="1"/>
    <col min="8457" max="8457" width="3.6640625" style="3" customWidth="1"/>
    <col min="8458" max="8458" width="8.88671875" style="3" customWidth="1"/>
    <col min="8459" max="8459" width="8.109375" style="3" customWidth="1"/>
    <col min="8460" max="8460" width="7.44140625" style="3" customWidth="1"/>
    <col min="8461" max="8461" width="9" style="3" customWidth="1"/>
    <col min="8462" max="8462" width="8" style="3" customWidth="1"/>
    <col min="8463" max="8463" width="8.109375" style="3" customWidth="1"/>
    <col min="8464" max="8464" width="7.5546875" style="3" customWidth="1"/>
    <col min="8465" max="8465" width="6.6640625" style="3" customWidth="1"/>
    <col min="8466" max="8466" width="8" style="3" customWidth="1"/>
    <col min="8467" max="8467" width="8.33203125" style="3" customWidth="1"/>
    <col min="8468" max="8468" width="7.109375" style="3" customWidth="1"/>
    <col min="8469" max="8469" width="6.6640625" style="3" customWidth="1"/>
    <col min="8470" max="8470" width="7.6640625" style="3" customWidth="1"/>
    <col min="8471" max="8471" width="7.109375" style="3" customWidth="1"/>
    <col min="8472" max="8472" width="8.33203125" style="3" customWidth="1"/>
    <col min="8473" max="8473" width="2.33203125" style="3" customWidth="1"/>
    <col min="8474" max="8474" width="15.6640625" style="3" customWidth="1"/>
    <col min="8475" max="8475" width="13.6640625" style="3" customWidth="1"/>
    <col min="8476" max="8476" width="10" style="3" bestFit="1" customWidth="1"/>
    <col min="8477" max="8708" width="8.88671875" style="3"/>
    <col min="8709" max="8709" width="2.109375" style="3" customWidth="1"/>
    <col min="8710" max="8710" width="11.6640625" style="3" customWidth="1"/>
    <col min="8711" max="8711" width="3.88671875" style="3" customWidth="1"/>
    <col min="8712" max="8712" width="8.88671875" style="3" customWidth="1"/>
    <col min="8713" max="8713" width="3.6640625" style="3" customWidth="1"/>
    <col min="8714" max="8714" width="8.88671875" style="3" customWidth="1"/>
    <col min="8715" max="8715" width="8.109375" style="3" customWidth="1"/>
    <col min="8716" max="8716" width="7.44140625" style="3" customWidth="1"/>
    <col min="8717" max="8717" width="9" style="3" customWidth="1"/>
    <col min="8718" max="8718" width="8" style="3" customWidth="1"/>
    <col min="8719" max="8719" width="8.109375" style="3" customWidth="1"/>
    <col min="8720" max="8720" width="7.5546875" style="3" customWidth="1"/>
    <col min="8721" max="8721" width="6.6640625" style="3" customWidth="1"/>
    <col min="8722" max="8722" width="8" style="3" customWidth="1"/>
    <col min="8723" max="8723" width="8.33203125" style="3" customWidth="1"/>
    <col min="8724" max="8724" width="7.109375" style="3" customWidth="1"/>
    <col min="8725" max="8725" width="6.6640625" style="3" customWidth="1"/>
    <col min="8726" max="8726" width="7.6640625" style="3" customWidth="1"/>
    <col min="8727" max="8727" width="7.109375" style="3" customWidth="1"/>
    <col min="8728" max="8728" width="8.33203125" style="3" customWidth="1"/>
    <col min="8729" max="8729" width="2.33203125" style="3" customWidth="1"/>
    <col min="8730" max="8730" width="15.6640625" style="3" customWidth="1"/>
    <col min="8731" max="8731" width="13.6640625" style="3" customWidth="1"/>
    <col min="8732" max="8732" width="10" style="3" bestFit="1" customWidth="1"/>
    <col min="8733" max="8964" width="8.88671875" style="3"/>
    <col min="8965" max="8965" width="2.109375" style="3" customWidth="1"/>
    <col min="8966" max="8966" width="11.6640625" style="3" customWidth="1"/>
    <col min="8967" max="8967" width="3.88671875" style="3" customWidth="1"/>
    <col min="8968" max="8968" width="8.88671875" style="3" customWidth="1"/>
    <col min="8969" max="8969" width="3.6640625" style="3" customWidth="1"/>
    <col min="8970" max="8970" width="8.88671875" style="3" customWidth="1"/>
    <col min="8971" max="8971" width="8.109375" style="3" customWidth="1"/>
    <col min="8972" max="8972" width="7.44140625" style="3" customWidth="1"/>
    <col min="8973" max="8973" width="9" style="3" customWidth="1"/>
    <col min="8974" max="8974" width="8" style="3" customWidth="1"/>
    <col min="8975" max="8975" width="8.109375" style="3" customWidth="1"/>
    <col min="8976" max="8976" width="7.5546875" style="3" customWidth="1"/>
    <col min="8977" max="8977" width="6.6640625" style="3" customWidth="1"/>
    <col min="8978" max="8978" width="8" style="3" customWidth="1"/>
    <col min="8979" max="8979" width="8.33203125" style="3" customWidth="1"/>
    <col min="8980" max="8980" width="7.109375" style="3" customWidth="1"/>
    <col min="8981" max="8981" width="6.6640625" style="3" customWidth="1"/>
    <col min="8982" max="8982" width="7.6640625" style="3" customWidth="1"/>
    <col min="8983" max="8983" width="7.109375" style="3" customWidth="1"/>
    <col min="8984" max="8984" width="8.33203125" style="3" customWidth="1"/>
    <col min="8985" max="8985" width="2.33203125" style="3" customWidth="1"/>
    <col min="8986" max="8986" width="15.6640625" style="3" customWidth="1"/>
    <col min="8987" max="8987" width="13.6640625" style="3" customWidth="1"/>
    <col min="8988" max="8988" width="10" style="3" bestFit="1" customWidth="1"/>
    <col min="8989" max="9220" width="8.88671875" style="3"/>
    <col min="9221" max="9221" width="2.109375" style="3" customWidth="1"/>
    <col min="9222" max="9222" width="11.6640625" style="3" customWidth="1"/>
    <col min="9223" max="9223" width="3.88671875" style="3" customWidth="1"/>
    <col min="9224" max="9224" width="8.88671875" style="3" customWidth="1"/>
    <col min="9225" max="9225" width="3.6640625" style="3" customWidth="1"/>
    <col min="9226" max="9226" width="8.88671875" style="3" customWidth="1"/>
    <col min="9227" max="9227" width="8.109375" style="3" customWidth="1"/>
    <col min="9228" max="9228" width="7.44140625" style="3" customWidth="1"/>
    <col min="9229" max="9229" width="9" style="3" customWidth="1"/>
    <col min="9230" max="9230" width="8" style="3" customWidth="1"/>
    <col min="9231" max="9231" width="8.109375" style="3" customWidth="1"/>
    <col min="9232" max="9232" width="7.5546875" style="3" customWidth="1"/>
    <col min="9233" max="9233" width="6.6640625" style="3" customWidth="1"/>
    <col min="9234" max="9234" width="8" style="3" customWidth="1"/>
    <col min="9235" max="9235" width="8.33203125" style="3" customWidth="1"/>
    <col min="9236" max="9236" width="7.109375" style="3" customWidth="1"/>
    <col min="9237" max="9237" width="6.6640625" style="3" customWidth="1"/>
    <col min="9238" max="9238" width="7.6640625" style="3" customWidth="1"/>
    <col min="9239" max="9239" width="7.109375" style="3" customWidth="1"/>
    <col min="9240" max="9240" width="8.33203125" style="3" customWidth="1"/>
    <col min="9241" max="9241" width="2.33203125" style="3" customWidth="1"/>
    <col min="9242" max="9242" width="15.6640625" style="3" customWidth="1"/>
    <col min="9243" max="9243" width="13.6640625" style="3" customWidth="1"/>
    <col min="9244" max="9244" width="10" style="3" bestFit="1" customWidth="1"/>
    <col min="9245" max="9476" width="8.88671875" style="3"/>
    <col min="9477" max="9477" width="2.109375" style="3" customWidth="1"/>
    <col min="9478" max="9478" width="11.6640625" style="3" customWidth="1"/>
    <col min="9479" max="9479" width="3.88671875" style="3" customWidth="1"/>
    <col min="9480" max="9480" width="8.88671875" style="3" customWidth="1"/>
    <col min="9481" max="9481" width="3.6640625" style="3" customWidth="1"/>
    <col min="9482" max="9482" width="8.88671875" style="3" customWidth="1"/>
    <col min="9483" max="9483" width="8.109375" style="3" customWidth="1"/>
    <col min="9484" max="9484" width="7.44140625" style="3" customWidth="1"/>
    <col min="9485" max="9485" width="9" style="3" customWidth="1"/>
    <col min="9486" max="9486" width="8" style="3" customWidth="1"/>
    <col min="9487" max="9487" width="8.109375" style="3" customWidth="1"/>
    <col min="9488" max="9488" width="7.5546875" style="3" customWidth="1"/>
    <col min="9489" max="9489" width="6.6640625" style="3" customWidth="1"/>
    <col min="9490" max="9490" width="8" style="3" customWidth="1"/>
    <col min="9491" max="9491" width="8.33203125" style="3" customWidth="1"/>
    <col min="9492" max="9492" width="7.109375" style="3" customWidth="1"/>
    <col min="9493" max="9493" width="6.6640625" style="3" customWidth="1"/>
    <col min="9494" max="9494" width="7.6640625" style="3" customWidth="1"/>
    <col min="9495" max="9495" width="7.109375" style="3" customWidth="1"/>
    <col min="9496" max="9496" width="8.33203125" style="3" customWidth="1"/>
    <col min="9497" max="9497" width="2.33203125" style="3" customWidth="1"/>
    <col min="9498" max="9498" width="15.6640625" style="3" customWidth="1"/>
    <col min="9499" max="9499" width="13.6640625" style="3" customWidth="1"/>
    <col min="9500" max="9500" width="10" style="3" bestFit="1" customWidth="1"/>
    <col min="9501" max="9732" width="8.88671875" style="3"/>
    <col min="9733" max="9733" width="2.109375" style="3" customWidth="1"/>
    <col min="9734" max="9734" width="11.6640625" style="3" customWidth="1"/>
    <col min="9735" max="9735" width="3.88671875" style="3" customWidth="1"/>
    <col min="9736" max="9736" width="8.88671875" style="3" customWidth="1"/>
    <col min="9737" max="9737" width="3.6640625" style="3" customWidth="1"/>
    <col min="9738" max="9738" width="8.88671875" style="3" customWidth="1"/>
    <col min="9739" max="9739" width="8.109375" style="3" customWidth="1"/>
    <col min="9740" max="9740" width="7.44140625" style="3" customWidth="1"/>
    <col min="9741" max="9741" width="9" style="3" customWidth="1"/>
    <col min="9742" max="9742" width="8" style="3" customWidth="1"/>
    <col min="9743" max="9743" width="8.109375" style="3" customWidth="1"/>
    <col min="9744" max="9744" width="7.5546875" style="3" customWidth="1"/>
    <col min="9745" max="9745" width="6.6640625" style="3" customWidth="1"/>
    <col min="9746" max="9746" width="8" style="3" customWidth="1"/>
    <col min="9747" max="9747" width="8.33203125" style="3" customWidth="1"/>
    <col min="9748" max="9748" width="7.109375" style="3" customWidth="1"/>
    <col min="9749" max="9749" width="6.6640625" style="3" customWidth="1"/>
    <col min="9750" max="9750" width="7.6640625" style="3" customWidth="1"/>
    <col min="9751" max="9751" width="7.109375" style="3" customWidth="1"/>
    <col min="9752" max="9752" width="8.33203125" style="3" customWidth="1"/>
    <col min="9753" max="9753" width="2.33203125" style="3" customWidth="1"/>
    <col min="9754" max="9754" width="15.6640625" style="3" customWidth="1"/>
    <col min="9755" max="9755" width="13.6640625" style="3" customWidth="1"/>
    <col min="9756" max="9756" width="10" style="3" bestFit="1" customWidth="1"/>
    <col min="9757" max="9988" width="8.88671875" style="3"/>
    <col min="9989" max="9989" width="2.109375" style="3" customWidth="1"/>
    <col min="9990" max="9990" width="11.6640625" style="3" customWidth="1"/>
    <col min="9991" max="9991" width="3.88671875" style="3" customWidth="1"/>
    <col min="9992" max="9992" width="8.88671875" style="3" customWidth="1"/>
    <col min="9993" max="9993" width="3.6640625" style="3" customWidth="1"/>
    <col min="9994" max="9994" width="8.88671875" style="3" customWidth="1"/>
    <col min="9995" max="9995" width="8.109375" style="3" customWidth="1"/>
    <col min="9996" max="9996" width="7.44140625" style="3" customWidth="1"/>
    <col min="9997" max="9997" width="9" style="3" customWidth="1"/>
    <col min="9998" max="9998" width="8" style="3" customWidth="1"/>
    <col min="9999" max="9999" width="8.109375" style="3" customWidth="1"/>
    <col min="10000" max="10000" width="7.5546875" style="3" customWidth="1"/>
    <col min="10001" max="10001" width="6.6640625" style="3" customWidth="1"/>
    <col min="10002" max="10002" width="8" style="3" customWidth="1"/>
    <col min="10003" max="10003" width="8.33203125" style="3" customWidth="1"/>
    <col min="10004" max="10004" width="7.109375" style="3" customWidth="1"/>
    <col min="10005" max="10005" width="6.6640625" style="3" customWidth="1"/>
    <col min="10006" max="10006" width="7.6640625" style="3" customWidth="1"/>
    <col min="10007" max="10007" width="7.109375" style="3" customWidth="1"/>
    <col min="10008" max="10008" width="8.33203125" style="3" customWidth="1"/>
    <col min="10009" max="10009" width="2.33203125" style="3" customWidth="1"/>
    <col min="10010" max="10010" width="15.6640625" style="3" customWidth="1"/>
    <col min="10011" max="10011" width="13.6640625" style="3" customWidth="1"/>
    <col min="10012" max="10012" width="10" style="3" bestFit="1" customWidth="1"/>
    <col min="10013" max="10244" width="8.88671875" style="3"/>
    <col min="10245" max="10245" width="2.109375" style="3" customWidth="1"/>
    <col min="10246" max="10246" width="11.6640625" style="3" customWidth="1"/>
    <col min="10247" max="10247" width="3.88671875" style="3" customWidth="1"/>
    <col min="10248" max="10248" width="8.88671875" style="3" customWidth="1"/>
    <col min="10249" max="10249" width="3.6640625" style="3" customWidth="1"/>
    <col min="10250" max="10250" width="8.88671875" style="3" customWidth="1"/>
    <col min="10251" max="10251" width="8.109375" style="3" customWidth="1"/>
    <col min="10252" max="10252" width="7.44140625" style="3" customWidth="1"/>
    <col min="10253" max="10253" width="9" style="3" customWidth="1"/>
    <col min="10254" max="10254" width="8" style="3" customWidth="1"/>
    <col min="10255" max="10255" width="8.109375" style="3" customWidth="1"/>
    <col min="10256" max="10256" width="7.5546875" style="3" customWidth="1"/>
    <col min="10257" max="10257" width="6.6640625" style="3" customWidth="1"/>
    <col min="10258" max="10258" width="8" style="3" customWidth="1"/>
    <col min="10259" max="10259" width="8.33203125" style="3" customWidth="1"/>
    <col min="10260" max="10260" width="7.109375" style="3" customWidth="1"/>
    <col min="10261" max="10261" width="6.6640625" style="3" customWidth="1"/>
    <col min="10262" max="10262" width="7.6640625" style="3" customWidth="1"/>
    <col min="10263" max="10263" width="7.109375" style="3" customWidth="1"/>
    <col min="10264" max="10264" width="8.33203125" style="3" customWidth="1"/>
    <col min="10265" max="10265" width="2.33203125" style="3" customWidth="1"/>
    <col min="10266" max="10266" width="15.6640625" style="3" customWidth="1"/>
    <col min="10267" max="10267" width="13.6640625" style="3" customWidth="1"/>
    <col min="10268" max="10268" width="10" style="3" bestFit="1" customWidth="1"/>
    <col min="10269" max="10500" width="8.88671875" style="3"/>
    <col min="10501" max="10501" width="2.109375" style="3" customWidth="1"/>
    <col min="10502" max="10502" width="11.6640625" style="3" customWidth="1"/>
    <col min="10503" max="10503" width="3.88671875" style="3" customWidth="1"/>
    <col min="10504" max="10504" width="8.88671875" style="3" customWidth="1"/>
    <col min="10505" max="10505" width="3.6640625" style="3" customWidth="1"/>
    <col min="10506" max="10506" width="8.88671875" style="3" customWidth="1"/>
    <col min="10507" max="10507" width="8.109375" style="3" customWidth="1"/>
    <col min="10508" max="10508" width="7.44140625" style="3" customWidth="1"/>
    <col min="10509" max="10509" width="9" style="3" customWidth="1"/>
    <col min="10510" max="10510" width="8" style="3" customWidth="1"/>
    <col min="10511" max="10511" width="8.109375" style="3" customWidth="1"/>
    <col min="10512" max="10512" width="7.5546875" style="3" customWidth="1"/>
    <col min="10513" max="10513" width="6.6640625" style="3" customWidth="1"/>
    <col min="10514" max="10514" width="8" style="3" customWidth="1"/>
    <col min="10515" max="10515" width="8.33203125" style="3" customWidth="1"/>
    <col min="10516" max="10516" width="7.109375" style="3" customWidth="1"/>
    <col min="10517" max="10517" width="6.6640625" style="3" customWidth="1"/>
    <col min="10518" max="10518" width="7.6640625" style="3" customWidth="1"/>
    <col min="10519" max="10519" width="7.109375" style="3" customWidth="1"/>
    <col min="10520" max="10520" width="8.33203125" style="3" customWidth="1"/>
    <col min="10521" max="10521" width="2.33203125" style="3" customWidth="1"/>
    <col min="10522" max="10522" width="15.6640625" style="3" customWidth="1"/>
    <col min="10523" max="10523" width="13.6640625" style="3" customWidth="1"/>
    <col min="10524" max="10524" width="10" style="3" bestFit="1" customWidth="1"/>
    <col min="10525" max="10756" width="8.88671875" style="3"/>
    <col min="10757" max="10757" width="2.109375" style="3" customWidth="1"/>
    <col min="10758" max="10758" width="11.6640625" style="3" customWidth="1"/>
    <col min="10759" max="10759" width="3.88671875" style="3" customWidth="1"/>
    <col min="10760" max="10760" width="8.88671875" style="3" customWidth="1"/>
    <col min="10761" max="10761" width="3.6640625" style="3" customWidth="1"/>
    <col min="10762" max="10762" width="8.88671875" style="3" customWidth="1"/>
    <col min="10763" max="10763" width="8.109375" style="3" customWidth="1"/>
    <col min="10764" max="10764" width="7.44140625" style="3" customWidth="1"/>
    <col min="10765" max="10765" width="9" style="3" customWidth="1"/>
    <col min="10766" max="10766" width="8" style="3" customWidth="1"/>
    <col min="10767" max="10767" width="8.109375" style="3" customWidth="1"/>
    <col min="10768" max="10768" width="7.5546875" style="3" customWidth="1"/>
    <col min="10769" max="10769" width="6.6640625" style="3" customWidth="1"/>
    <col min="10770" max="10770" width="8" style="3" customWidth="1"/>
    <col min="10771" max="10771" width="8.33203125" style="3" customWidth="1"/>
    <col min="10772" max="10772" width="7.109375" style="3" customWidth="1"/>
    <col min="10773" max="10773" width="6.6640625" style="3" customWidth="1"/>
    <col min="10774" max="10774" width="7.6640625" style="3" customWidth="1"/>
    <col min="10775" max="10775" width="7.109375" style="3" customWidth="1"/>
    <col min="10776" max="10776" width="8.33203125" style="3" customWidth="1"/>
    <col min="10777" max="10777" width="2.33203125" style="3" customWidth="1"/>
    <col min="10778" max="10778" width="15.6640625" style="3" customWidth="1"/>
    <col min="10779" max="10779" width="13.6640625" style="3" customWidth="1"/>
    <col min="10780" max="10780" width="10" style="3" bestFit="1" customWidth="1"/>
    <col min="10781" max="11012" width="8.88671875" style="3"/>
    <col min="11013" max="11013" width="2.109375" style="3" customWidth="1"/>
    <col min="11014" max="11014" width="11.6640625" style="3" customWidth="1"/>
    <col min="11015" max="11015" width="3.88671875" style="3" customWidth="1"/>
    <col min="11016" max="11016" width="8.88671875" style="3" customWidth="1"/>
    <col min="11017" max="11017" width="3.6640625" style="3" customWidth="1"/>
    <col min="11018" max="11018" width="8.88671875" style="3" customWidth="1"/>
    <col min="11019" max="11019" width="8.109375" style="3" customWidth="1"/>
    <col min="11020" max="11020" width="7.44140625" style="3" customWidth="1"/>
    <col min="11021" max="11021" width="9" style="3" customWidth="1"/>
    <col min="11022" max="11022" width="8" style="3" customWidth="1"/>
    <col min="11023" max="11023" width="8.109375" style="3" customWidth="1"/>
    <col min="11024" max="11024" width="7.5546875" style="3" customWidth="1"/>
    <col min="11025" max="11025" width="6.6640625" style="3" customWidth="1"/>
    <col min="11026" max="11026" width="8" style="3" customWidth="1"/>
    <col min="11027" max="11027" width="8.33203125" style="3" customWidth="1"/>
    <col min="11028" max="11028" width="7.109375" style="3" customWidth="1"/>
    <col min="11029" max="11029" width="6.6640625" style="3" customWidth="1"/>
    <col min="11030" max="11030" width="7.6640625" style="3" customWidth="1"/>
    <col min="11031" max="11031" width="7.109375" style="3" customWidth="1"/>
    <col min="11032" max="11032" width="8.33203125" style="3" customWidth="1"/>
    <col min="11033" max="11033" width="2.33203125" style="3" customWidth="1"/>
    <col min="11034" max="11034" width="15.6640625" style="3" customWidth="1"/>
    <col min="11035" max="11035" width="13.6640625" style="3" customWidth="1"/>
    <col min="11036" max="11036" width="10" style="3" bestFit="1" customWidth="1"/>
    <col min="11037" max="11268" width="8.88671875" style="3"/>
    <col min="11269" max="11269" width="2.109375" style="3" customWidth="1"/>
    <col min="11270" max="11270" width="11.6640625" style="3" customWidth="1"/>
    <col min="11271" max="11271" width="3.88671875" style="3" customWidth="1"/>
    <col min="11272" max="11272" width="8.88671875" style="3" customWidth="1"/>
    <col min="11273" max="11273" width="3.6640625" style="3" customWidth="1"/>
    <col min="11274" max="11274" width="8.88671875" style="3" customWidth="1"/>
    <col min="11275" max="11275" width="8.109375" style="3" customWidth="1"/>
    <col min="11276" max="11276" width="7.44140625" style="3" customWidth="1"/>
    <col min="11277" max="11277" width="9" style="3" customWidth="1"/>
    <col min="11278" max="11278" width="8" style="3" customWidth="1"/>
    <col min="11279" max="11279" width="8.109375" style="3" customWidth="1"/>
    <col min="11280" max="11280" width="7.5546875" style="3" customWidth="1"/>
    <col min="11281" max="11281" width="6.6640625" style="3" customWidth="1"/>
    <col min="11282" max="11282" width="8" style="3" customWidth="1"/>
    <col min="11283" max="11283" width="8.33203125" style="3" customWidth="1"/>
    <col min="11284" max="11284" width="7.109375" style="3" customWidth="1"/>
    <col min="11285" max="11285" width="6.6640625" style="3" customWidth="1"/>
    <col min="11286" max="11286" width="7.6640625" style="3" customWidth="1"/>
    <col min="11287" max="11287" width="7.109375" style="3" customWidth="1"/>
    <col min="11288" max="11288" width="8.33203125" style="3" customWidth="1"/>
    <col min="11289" max="11289" width="2.33203125" style="3" customWidth="1"/>
    <col min="11290" max="11290" width="15.6640625" style="3" customWidth="1"/>
    <col min="11291" max="11291" width="13.6640625" style="3" customWidth="1"/>
    <col min="11292" max="11292" width="10" style="3" bestFit="1" customWidth="1"/>
    <col min="11293" max="11524" width="8.88671875" style="3"/>
    <col min="11525" max="11525" width="2.109375" style="3" customWidth="1"/>
    <col min="11526" max="11526" width="11.6640625" style="3" customWidth="1"/>
    <col min="11527" max="11527" width="3.88671875" style="3" customWidth="1"/>
    <col min="11528" max="11528" width="8.88671875" style="3" customWidth="1"/>
    <col min="11529" max="11529" width="3.6640625" style="3" customWidth="1"/>
    <col min="11530" max="11530" width="8.88671875" style="3" customWidth="1"/>
    <col min="11531" max="11531" width="8.109375" style="3" customWidth="1"/>
    <col min="11532" max="11532" width="7.44140625" style="3" customWidth="1"/>
    <col min="11533" max="11533" width="9" style="3" customWidth="1"/>
    <col min="11534" max="11534" width="8" style="3" customWidth="1"/>
    <col min="11535" max="11535" width="8.109375" style="3" customWidth="1"/>
    <col min="11536" max="11536" width="7.5546875" style="3" customWidth="1"/>
    <col min="11537" max="11537" width="6.6640625" style="3" customWidth="1"/>
    <col min="11538" max="11538" width="8" style="3" customWidth="1"/>
    <col min="11539" max="11539" width="8.33203125" style="3" customWidth="1"/>
    <col min="11540" max="11540" width="7.109375" style="3" customWidth="1"/>
    <col min="11541" max="11541" width="6.6640625" style="3" customWidth="1"/>
    <col min="11542" max="11542" width="7.6640625" style="3" customWidth="1"/>
    <col min="11543" max="11543" width="7.109375" style="3" customWidth="1"/>
    <col min="11544" max="11544" width="8.33203125" style="3" customWidth="1"/>
    <col min="11545" max="11545" width="2.33203125" style="3" customWidth="1"/>
    <col min="11546" max="11546" width="15.6640625" style="3" customWidth="1"/>
    <col min="11547" max="11547" width="13.6640625" style="3" customWidth="1"/>
    <col min="11548" max="11548" width="10" style="3" bestFit="1" customWidth="1"/>
    <col min="11549" max="11780" width="8.88671875" style="3"/>
    <col min="11781" max="11781" width="2.109375" style="3" customWidth="1"/>
    <col min="11782" max="11782" width="11.6640625" style="3" customWidth="1"/>
    <col min="11783" max="11783" width="3.88671875" style="3" customWidth="1"/>
    <col min="11784" max="11784" width="8.88671875" style="3" customWidth="1"/>
    <col min="11785" max="11785" width="3.6640625" style="3" customWidth="1"/>
    <col min="11786" max="11786" width="8.88671875" style="3" customWidth="1"/>
    <col min="11787" max="11787" width="8.109375" style="3" customWidth="1"/>
    <col min="11788" max="11788" width="7.44140625" style="3" customWidth="1"/>
    <col min="11789" max="11789" width="9" style="3" customWidth="1"/>
    <col min="11790" max="11790" width="8" style="3" customWidth="1"/>
    <col min="11791" max="11791" width="8.109375" style="3" customWidth="1"/>
    <col min="11792" max="11792" width="7.5546875" style="3" customWidth="1"/>
    <col min="11793" max="11793" width="6.6640625" style="3" customWidth="1"/>
    <col min="11794" max="11794" width="8" style="3" customWidth="1"/>
    <col min="11795" max="11795" width="8.33203125" style="3" customWidth="1"/>
    <col min="11796" max="11796" width="7.109375" style="3" customWidth="1"/>
    <col min="11797" max="11797" width="6.6640625" style="3" customWidth="1"/>
    <col min="11798" max="11798" width="7.6640625" style="3" customWidth="1"/>
    <col min="11799" max="11799" width="7.109375" style="3" customWidth="1"/>
    <col min="11800" max="11800" width="8.33203125" style="3" customWidth="1"/>
    <col min="11801" max="11801" width="2.33203125" style="3" customWidth="1"/>
    <col min="11802" max="11802" width="15.6640625" style="3" customWidth="1"/>
    <col min="11803" max="11803" width="13.6640625" style="3" customWidth="1"/>
    <col min="11804" max="11804" width="10" style="3" bestFit="1" customWidth="1"/>
    <col min="11805" max="12036" width="8.88671875" style="3"/>
    <col min="12037" max="12037" width="2.109375" style="3" customWidth="1"/>
    <col min="12038" max="12038" width="11.6640625" style="3" customWidth="1"/>
    <col min="12039" max="12039" width="3.88671875" style="3" customWidth="1"/>
    <col min="12040" max="12040" width="8.88671875" style="3" customWidth="1"/>
    <col min="12041" max="12041" width="3.6640625" style="3" customWidth="1"/>
    <col min="12042" max="12042" width="8.88671875" style="3" customWidth="1"/>
    <col min="12043" max="12043" width="8.109375" style="3" customWidth="1"/>
    <col min="12044" max="12044" width="7.44140625" style="3" customWidth="1"/>
    <col min="12045" max="12045" width="9" style="3" customWidth="1"/>
    <col min="12046" max="12046" width="8" style="3" customWidth="1"/>
    <col min="12047" max="12047" width="8.109375" style="3" customWidth="1"/>
    <col min="12048" max="12048" width="7.5546875" style="3" customWidth="1"/>
    <col min="12049" max="12049" width="6.6640625" style="3" customWidth="1"/>
    <col min="12050" max="12050" width="8" style="3" customWidth="1"/>
    <col min="12051" max="12051" width="8.33203125" style="3" customWidth="1"/>
    <col min="12052" max="12052" width="7.109375" style="3" customWidth="1"/>
    <col min="12053" max="12053" width="6.6640625" style="3" customWidth="1"/>
    <col min="12054" max="12054" width="7.6640625" style="3" customWidth="1"/>
    <col min="12055" max="12055" width="7.109375" style="3" customWidth="1"/>
    <col min="12056" max="12056" width="8.33203125" style="3" customWidth="1"/>
    <col min="12057" max="12057" width="2.33203125" style="3" customWidth="1"/>
    <col min="12058" max="12058" width="15.6640625" style="3" customWidth="1"/>
    <col min="12059" max="12059" width="13.6640625" style="3" customWidth="1"/>
    <col min="12060" max="12060" width="10" style="3" bestFit="1" customWidth="1"/>
    <col min="12061" max="12292" width="8.88671875" style="3"/>
    <col min="12293" max="12293" width="2.109375" style="3" customWidth="1"/>
    <col min="12294" max="12294" width="11.6640625" style="3" customWidth="1"/>
    <col min="12295" max="12295" width="3.88671875" style="3" customWidth="1"/>
    <col min="12296" max="12296" width="8.88671875" style="3" customWidth="1"/>
    <col min="12297" max="12297" width="3.6640625" style="3" customWidth="1"/>
    <col min="12298" max="12298" width="8.88671875" style="3" customWidth="1"/>
    <col min="12299" max="12299" width="8.109375" style="3" customWidth="1"/>
    <col min="12300" max="12300" width="7.44140625" style="3" customWidth="1"/>
    <col min="12301" max="12301" width="9" style="3" customWidth="1"/>
    <col min="12302" max="12302" width="8" style="3" customWidth="1"/>
    <col min="12303" max="12303" width="8.109375" style="3" customWidth="1"/>
    <col min="12304" max="12304" width="7.5546875" style="3" customWidth="1"/>
    <col min="12305" max="12305" width="6.6640625" style="3" customWidth="1"/>
    <col min="12306" max="12306" width="8" style="3" customWidth="1"/>
    <col min="12307" max="12307" width="8.33203125" style="3" customWidth="1"/>
    <col min="12308" max="12308" width="7.109375" style="3" customWidth="1"/>
    <col min="12309" max="12309" width="6.6640625" style="3" customWidth="1"/>
    <col min="12310" max="12310" width="7.6640625" style="3" customWidth="1"/>
    <col min="12311" max="12311" width="7.109375" style="3" customWidth="1"/>
    <col min="12312" max="12312" width="8.33203125" style="3" customWidth="1"/>
    <col min="12313" max="12313" width="2.33203125" style="3" customWidth="1"/>
    <col min="12314" max="12314" width="15.6640625" style="3" customWidth="1"/>
    <col min="12315" max="12315" width="13.6640625" style="3" customWidth="1"/>
    <col min="12316" max="12316" width="10" style="3" bestFit="1" customWidth="1"/>
    <col min="12317" max="12548" width="8.88671875" style="3"/>
    <col min="12549" max="12549" width="2.109375" style="3" customWidth="1"/>
    <col min="12550" max="12550" width="11.6640625" style="3" customWidth="1"/>
    <col min="12551" max="12551" width="3.88671875" style="3" customWidth="1"/>
    <col min="12552" max="12552" width="8.88671875" style="3" customWidth="1"/>
    <col min="12553" max="12553" width="3.6640625" style="3" customWidth="1"/>
    <col min="12554" max="12554" width="8.88671875" style="3" customWidth="1"/>
    <col min="12555" max="12555" width="8.109375" style="3" customWidth="1"/>
    <col min="12556" max="12556" width="7.44140625" style="3" customWidth="1"/>
    <col min="12557" max="12557" width="9" style="3" customWidth="1"/>
    <col min="12558" max="12558" width="8" style="3" customWidth="1"/>
    <col min="12559" max="12559" width="8.109375" style="3" customWidth="1"/>
    <col min="12560" max="12560" width="7.5546875" style="3" customWidth="1"/>
    <col min="12561" max="12561" width="6.6640625" style="3" customWidth="1"/>
    <col min="12562" max="12562" width="8" style="3" customWidth="1"/>
    <col min="12563" max="12563" width="8.33203125" style="3" customWidth="1"/>
    <col min="12564" max="12564" width="7.109375" style="3" customWidth="1"/>
    <col min="12565" max="12565" width="6.6640625" style="3" customWidth="1"/>
    <col min="12566" max="12566" width="7.6640625" style="3" customWidth="1"/>
    <col min="12567" max="12567" width="7.109375" style="3" customWidth="1"/>
    <col min="12568" max="12568" width="8.33203125" style="3" customWidth="1"/>
    <col min="12569" max="12569" width="2.33203125" style="3" customWidth="1"/>
    <col min="12570" max="12570" width="15.6640625" style="3" customWidth="1"/>
    <col min="12571" max="12571" width="13.6640625" style="3" customWidth="1"/>
    <col min="12572" max="12572" width="10" style="3" bestFit="1" customWidth="1"/>
    <col min="12573" max="12804" width="8.88671875" style="3"/>
    <col min="12805" max="12805" width="2.109375" style="3" customWidth="1"/>
    <col min="12806" max="12806" width="11.6640625" style="3" customWidth="1"/>
    <col min="12807" max="12807" width="3.88671875" style="3" customWidth="1"/>
    <col min="12808" max="12808" width="8.88671875" style="3" customWidth="1"/>
    <col min="12809" max="12809" width="3.6640625" style="3" customWidth="1"/>
    <col min="12810" max="12810" width="8.88671875" style="3" customWidth="1"/>
    <col min="12811" max="12811" width="8.109375" style="3" customWidth="1"/>
    <col min="12812" max="12812" width="7.44140625" style="3" customWidth="1"/>
    <col min="12813" max="12813" width="9" style="3" customWidth="1"/>
    <col min="12814" max="12814" width="8" style="3" customWidth="1"/>
    <col min="12815" max="12815" width="8.109375" style="3" customWidth="1"/>
    <col min="12816" max="12816" width="7.5546875" style="3" customWidth="1"/>
    <col min="12817" max="12817" width="6.6640625" style="3" customWidth="1"/>
    <col min="12818" max="12818" width="8" style="3" customWidth="1"/>
    <col min="12819" max="12819" width="8.33203125" style="3" customWidth="1"/>
    <col min="12820" max="12820" width="7.109375" style="3" customWidth="1"/>
    <col min="12821" max="12821" width="6.6640625" style="3" customWidth="1"/>
    <col min="12822" max="12822" width="7.6640625" style="3" customWidth="1"/>
    <col min="12823" max="12823" width="7.109375" style="3" customWidth="1"/>
    <col min="12824" max="12824" width="8.33203125" style="3" customWidth="1"/>
    <col min="12825" max="12825" width="2.33203125" style="3" customWidth="1"/>
    <col min="12826" max="12826" width="15.6640625" style="3" customWidth="1"/>
    <col min="12827" max="12827" width="13.6640625" style="3" customWidth="1"/>
    <col min="12828" max="12828" width="10" style="3" bestFit="1" customWidth="1"/>
    <col min="12829" max="13060" width="8.88671875" style="3"/>
    <col min="13061" max="13061" width="2.109375" style="3" customWidth="1"/>
    <col min="13062" max="13062" width="11.6640625" style="3" customWidth="1"/>
    <col min="13063" max="13063" width="3.88671875" style="3" customWidth="1"/>
    <col min="13064" max="13064" width="8.88671875" style="3" customWidth="1"/>
    <col min="13065" max="13065" width="3.6640625" style="3" customWidth="1"/>
    <col min="13066" max="13066" width="8.88671875" style="3" customWidth="1"/>
    <col min="13067" max="13067" width="8.109375" style="3" customWidth="1"/>
    <col min="13068" max="13068" width="7.44140625" style="3" customWidth="1"/>
    <col min="13069" max="13069" width="9" style="3" customWidth="1"/>
    <col min="13070" max="13070" width="8" style="3" customWidth="1"/>
    <col min="13071" max="13071" width="8.109375" style="3" customWidth="1"/>
    <col min="13072" max="13072" width="7.5546875" style="3" customWidth="1"/>
    <col min="13073" max="13073" width="6.6640625" style="3" customWidth="1"/>
    <col min="13074" max="13074" width="8" style="3" customWidth="1"/>
    <col min="13075" max="13075" width="8.33203125" style="3" customWidth="1"/>
    <col min="13076" max="13076" width="7.109375" style="3" customWidth="1"/>
    <col min="13077" max="13077" width="6.6640625" style="3" customWidth="1"/>
    <col min="13078" max="13078" width="7.6640625" style="3" customWidth="1"/>
    <col min="13079" max="13079" width="7.109375" style="3" customWidth="1"/>
    <col min="13080" max="13080" width="8.33203125" style="3" customWidth="1"/>
    <col min="13081" max="13081" width="2.33203125" style="3" customWidth="1"/>
    <col min="13082" max="13082" width="15.6640625" style="3" customWidth="1"/>
    <col min="13083" max="13083" width="13.6640625" style="3" customWidth="1"/>
    <col min="13084" max="13084" width="10" style="3" bestFit="1" customWidth="1"/>
    <col min="13085" max="13316" width="8.88671875" style="3"/>
    <col min="13317" max="13317" width="2.109375" style="3" customWidth="1"/>
    <col min="13318" max="13318" width="11.6640625" style="3" customWidth="1"/>
    <col min="13319" max="13319" width="3.88671875" style="3" customWidth="1"/>
    <col min="13320" max="13320" width="8.88671875" style="3" customWidth="1"/>
    <col min="13321" max="13321" width="3.6640625" style="3" customWidth="1"/>
    <col min="13322" max="13322" width="8.88671875" style="3" customWidth="1"/>
    <col min="13323" max="13323" width="8.109375" style="3" customWidth="1"/>
    <col min="13324" max="13324" width="7.44140625" style="3" customWidth="1"/>
    <col min="13325" max="13325" width="9" style="3" customWidth="1"/>
    <col min="13326" max="13326" width="8" style="3" customWidth="1"/>
    <col min="13327" max="13327" width="8.109375" style="3" customWidth="1"/>
    <col min="13328" max="13328" width="7.5546875" style="3" customWidth="1"/>
    <col min="13329" max="13329" width="6.6640625" style="3" customWidth="1"/>
    <col min="13330" max="13330" width="8" style="3" customWidth="1"/>
    <col min="13331" max="13331" width="8.33203125" style="3" customWidth="1"/>
    <col min="13332" max="13332" width="7.109375" style="3" customWidth="1"/>
    <col min="13333" max="13333" width="6.6640625" style="3" customWidth="1"/>
    <col min="13334" max="13334" width="7.6640625" style="3" customWidth="1"/>
    <col min="13335" max="13335" width="7.109375" style="3" customWidth="1"/>
    <col min="13336" max="13336" width="8.33203125" style="3" customWidth="1"/>
    <col min="13337" max="13337" width="2.33203125" style="3" customWidth="1"/>
    <col min="13338" max="13338" width="15.6640625" style="3" customWidth="1"/>
    <col min="13339" max="13339" width="13.6640625" style="3" customWidth="1"/>
    <col min="13340" max="13340" width="10" style="3" bestFit="1" customWidth="1"/>
    <col min="13341" max="13572" width="8.88671875" style="3"/>
    <col min="13573" max="13573" width="2.109375" style="3" customWidth="1"/>
    <col min="13574" max="13574" width="11.6640625" style="3" customWidth="1"/>
    <col min="13575" max="13575" width="3.88671875" style="3" customWidth="1"/>
    <col min="13576" max="13576" width="8.88671875" style="3" customWidth="1"/>
    <col min="13577" max="13577" width="3.6640625" style="3" customWidth="1"/>
    <col min="13578" max="13578" width="8.88671875" style="3" customWidth="1"/>
    <col min="13579" max="13579" width="8.109375" style="3" customWidth="1"/>
    <col min="13580" max="13580" width="7.44140625" style="3" customWidth="1"/>
    <col min="13581" max="13581" width="9" style="3" customWidth="1"/>
    <col min="13582" max="13582" width="8" style="3" customWidth="1"/>
    <col min="13583" max="13583" width="8.109375" style="3" customWidth="1"/>
    <col min="13584" max="13584" width="7.5546875" style="3" customWidth="1"/>
    <col min="13585" max="13585" width="6.6640625" style="3" customWidth="1"/>
    <col min="13586" max="13586" width="8" style="3" customWidth="1"/>
    <col min="13587" max="13587" width="8.33203125" style="3" customWidth="1"/>
    <col min="13588" max="13588" width="7.109375" style="3" customWidth="1"/>
    <col min="13589" max="13589" width="6.6640625" style="3" customWidth="1"/>
    <col min="13590" max="13590" width="7.6640625" style="3" customWidth="1"/>
    <col min="13591" max="13591" width="7.109375" style="3" customWidth="1"/>
    <col min="13592" max="13592" width="8.33203125" style="3" customWidth="1"/>
    <col min="13593" max="13593" width="2.33203125" style="3" customWidth="1"/>
    <col min="13594" max="13594" width="15.6640625" style="3" customWidth="1"/>
    <col min="13595" max="13595" width="13.6640625" style="3" customWidth="1"/>
    <col min="13596" max="13596" width="10" style="3" bestFit="1" customWidth="1"/>
    <col min="13597" max="13828" width="8.88671875" style="3"/>
    <col min="13829" max="13829" width="2.109375" style="3" customWidth="1"/>
    <col min="13830" max="13830" width="11.6640625" style="3" customWidth="1"/>
    <col min="13831" max="13831" width="3.88671875" style="3" customWidth="1"/>
    <col min="13832" max="13832" width="8.88671875" style="3" customWidth="1"/>
    <col min="13833" max="13833" width="3.6640625" style="3" customWidth="1"/>
    <col min="13834" max="13834" width="8.88671875" style="3" customWidth="1"/>
    <col min="13835" max="13835" width="8.109375" style="3" customWidth="1"/>
    <col min="13836" max="13836" width="7.44140625" style="3" customWidth="1"/>
    <col min="13837" max="13837" width="9" style="3" customWidth="1"/>
    <col min="13838" max="13838" width="8" style="3" customWidth="1"/>
    <col min="13839" max="13839" width="8.109375" style="3" customWidth="1"/>
    <col min="13840" max="13840" width="7.5546875" style="3" customWidth="1"/>
    <col min="13841" max="13841" width="6.6640625" style="3" customWidth="1"/>
    <col min="13842" max="13842" width="8" style="3" customWidth="1"/>
    <col min="13843" max="13843" width="8.33203125" style="3" customWidth="1"/>
    <col min="13844" max="13844" width="7.109375" style="3" customWidth="1"/>
    <col min="13845" max="13845" width="6.6640625" style="3" customWidth="1"/>
    <col min="13846" max="13846" width="7.6640625" style="3" customWidth="1"/>
    <col min="13847" max="13847" width="7.109375" style="3" customWidth="1"/>
    <col min="13848" max="13848" width="8.33203125" style="3" customWidth="1"/>
    <col min="13849" max="13849" width="2.33203125" style="3" customWidth="1"/>
    <col min="13850" max="13850" width="15.6640625" style="3" customWidth="1"/>
    <col min="13851" max="13851" width="13.6640625" style="3" customWidth="1"/>
    <col min="13852" max="13852" width="10" style="3" bestFit="1" customWidth="1"/>
    <col min="13853" max="14084" width="8.88671875" style="3"/>
    <col min="14085" max="14085" width="2.109375" style="3" customWidth="1"/>
    <col min="14086" max="14086" width="11.6640625" style="3" customWidth="1"/>
    <col min="14087" max="14087" width="3.88671875" style="3" customWidth="1"/>
    <col min="14088" max="14088" width="8.88671875" style="3" customWidth="1"/>
    <col min="14089" max="14089" width="3.6640625" style="3" customWidth="1"/>
    <col min="14090" max="14090" width="8.88671875" style="3" customWidth="1"/>
    <col min="14091" max="14091" width="8.109375" style="3" customWidth="1"/>
    <col min="14092" max="14092" width="7.44140625" style="3" customWidth="1"/>
    <col min="14093" max="14093" width="9" style="3" customWidth="1"/>
    <col min="14094" max="14094" width="8" style="3" customWidth="1"/>
    <col min="14095" max="14095" width="8.109375" style="3" customWidth="1"/>
    <col min="14096" max="14096" width="7.5546875" style="3" customWidth="1"/>
    <col min="14097" max="14097" width="6.6640625" style="3" customWidth="1"/>
    <col min="14098" max="14098" width="8" style="3" customWidth="1"/>
    <col min="14099" max="14099" width="8.33203125" style="3" customWidth="1"/>
    <col min="14100" max="14100" width="7.109375" style="3" customWidth="1"/>
    <col min="14101" max="14101" width="6.6640625" style="3" customWidth="1"/>
    <col min="14102" max="14102" width="7.6640625" style="3" customWidth="1"/>
    <col min="14103" max="14103" width="7.109375" style="3" customWidth="1"/>
    <col min="14104" max="14104" width="8.33203125" style="3" customWidth="1"/>
    <col min="14105" max="14105" width="2.33203125" style="3" customWidth="1"/>
    <col min="14106" max="14106" width="15.6640625" style="3" customWidth="1"/>
    <col min="14107" max="14107" width="13.6640625" style="3" customWidth="1"/>
    <col min="14108" max="14108" width="10" style="3" bestFit="1" customWidth="1"/>
    <col min="14109" max="14340" width="8.88671875" style="3"/>
    <col min="14341" max="14341" width="2.109375" style="3" customWidth="1"/>
    <col min="14342" max="14342" width="11.6640625" style="3" customWidth="1"/>
    <col min="14343" max="14343" width="3.88671875" style="3" customWidth="1"/>
    <col min="14344" max="14344" width="8.88671875" style="3" customWidth="1"/>
    <col min="14345" max="14345" width="3.6640625" style="3" customWidth="1"/>
    <col min="14346" max="14346" width="8.88671875" style="3" customWidth="1"/>
    <col min="14347" max="14347" width="8.109375" style="3" customWidth="1"/>
    <col min="14348" max="14348" width="7.44140625" style="3" customWidth="1"/>
    <col min="14349" max="14349" width="9" style="3" customWidth="1"/>
    <col min="14350" max="14350" width="8" style="3" customWidth="1"/>
    <col min="14351" max="14351" width="8.109375" style="3" customWidth="1"/>
    <col min="14352" max="14352" width="7.5546875" style="3" customWidth="1"/>
    <col min="14353" max="14353" width="6.6640625" style="3" customWidth="1"/>
    <col min="14354" max="14354" width="8" style="3" customWidth="1"/>
    <col min="14355" max="14355" width="8.33203125" style="3" customWidth="1"/>
    <col min="14356" max="14356" width="7.109375" style="3" customWidth="1"/>
    <col min="14357" max="14357" width="6.6640625" style="3" customWidth="1"/>
    <col min="14358" max="14358" width="7.6640625" style="3" customWidth="1"/>
    <col min="14359" max="14359" width="7.109375" style="3" customWidth="1"/>
    <col min="14360" max="14360" width="8.33203125" style="3" customWidth="1"/>
    <col min="14361" max="14361" width="2.33203125" style="3" customWidth="1"/>
    <col min="14362" max="14362" width="15.6640625" style="3" customWidth="1"/>
    <col min="14363" max="14363" width="13.6640625" style="3" customWidth="1"/>
    <col min="14364" max="14364" width="10" style="3" bestFit="1" customWidth="1"/>
    <col min="14365" max="14596" width="8.88671875" style="3"/>
    <col min="14597" max="14597" width="2.109375" style="3" customWidth="1"/>
    <col min="14598" max="14598" width="11.6640625" style="3" customWidth="1"/>
    <col min="14599" max="14599" width="3.88671875" style="3" customWidth="1"/>
    <col min="14600" max="14600" width="8.88671875" style="3" customWidth="1"/>
    <col min="14601" max="14601" width="3.6640625" style="3" customWidth="1"/>
    <col min="14602" max="14602" width="8.88671875" style="3" customWidth="1"/>
    <col min="14603" max="14603" width="8.109375" style="3" customWidth="1"/>
    <col min="14604" max="14604" width="7.44140625" style="3" customWidth="1"/>
    <col min="14605" max="14605" width="9" style="3" customWidth="1"/>
    <col min="14606" max="14606" width="8" style="3" customWidth="1"/>
    <col min="14607" max="14607" width="8.109375" style="3" customWidth="1"/>
    <col min="14608" max="14608" width="7.5546875" style="3" customWidth="1"/>
    <col min="14609" max="14609" width="6.6640625" style="3" customWidth="1"/>
    <col min="14610" max="14610" width="8" style="3" customWidth="1"/>
    <col min="14611" max="14611" width="8.33203125" style="3" customWidth="1"/>
    <col min="14612" max="14612" width="7.109375" style="3" customWidth="1"/>
    <col min="14613" max="14613" width="6.6640625" style="3" customWidth="1"/>
    <col min="14614" max="14614" width="7.6640625" style="3" customWidth="1"/>
    <col min="14615" max="14615" width="7.109375" style="3" customWidth="1"/>
    <col min="14616" max="14616" width="8.33203125" style="3" customWidth="1"/>
    <col min="14617" max="14617" width="2.33203125" style="3" customWidth="1"/>
    <col min="14618" max="14618" width="15.6640625" style="3" customWidth="1"/>
    <col min="14619" max="14619" width="13.6640625" style="3" customWidth="1"/>
    <col min="14620" max="14620" width="10" style="3" bestFit="1" customWidth="1"/>
    <col min="14621" max="14852" width="8.88671875" style="3"/>
    <col min="14853" max="14853" width="2.109375" style="3" customWidth="1"/>
    <col min="14854" max="14854" width="11.6640625" style="3" customWidth="1"/>
    <col min="14855" max="14855" width="3.88671875" style="3" customWidth="1"/>
    <col min="14856" max="14856" width="8.88671875" style="3" customWidth="1"/>
    <col min="14857" max="14857" width="3.6640625" style="3" customWidth="1"/>
    <col min="14858" max="14858" width="8.88671875" style="3" customWidth="1"/>
    <col min="14859" max="14859" width="8.109375" style="3" customWidth="1"/>
    <col min="14860" max="14860" width="7.44140625" style="3" customWidth="1"/>
    <col min="14861" max="14861" width="9" style="3" customWidth="1"/>
    <col min="14862" max="14862" width="8" style="3" customWidth="1"/>
    <col min="14863" max="14863" width="8.109375" style="3" customWidth="1"/>
    <col min="14864" max="14864" width="7.5546875" style="3" customWidth="1"/>
    <col min="14865" max="14865" width="6.6640625" style="3" customWidth="1"/>
    <col min="14866" max="14866" width="8" style="3" customWidth="1"/>
    <col min="14867" max="14867" width="8.33203125" style="3" customWidth="1"/>
    <col min="14868" max="14868" width="7.109375" style="3" customWidth="1"/>
    <col min="14869" max="14869" width="6.6640625" style="3" customWidth="1"/>
    <col min="14870" max="14870" width="7.6640625" style="3" customWidth="1"/>
    <col min="14871" max="14871" width="7.109375" style="3" customWidth="1"/>
    <col min="14872" max="14872" width="8.33203125" style="3" customWidth="1"/>
    <col min="14873" max="14873" width="2.33203125" style="3" customWidth="1"/>
    <col min="14874" max="14874" width="15.6640625" style="3" customWidth="1"/>
    <col min="14875" max="14875" width="13.6640625" style="3" customWidth="1"/>
    <col min="14876" max="14876" width="10" style="3" bestFit="1" customWidth="1"/>
    <col min="14877" max="15108" width="8.88671875" style="3"/>
    <col min="15109" max="15109" width="2.109375" style="3" customWidth="1"/>
    <col min="15110" max="15110" width="11.6640625" style="3" customWidth="1"/>
    <col min="15111" max="15111" width="3.88671875" style="3" customWidth="1"/>
    <col min="15112" max="15112" width="8.88671875" style="3" customWidth="1"/>
    <col min="15113" max="15113" width="3.6640625" style="3" customWidth="1"/>
    <col min="15114" max="15114" width="8.88671875" style="3" customWidth="1"/>
    <col min="15115" max="15115" width="8.109375" style="3" customWidth="1"/>
    <col min="15116" max="15116" width="7.44140625" style="3" customWidth="1"/>
    <col min="15117" max="15117" width="9" style="3" customWidth="1"/>
    <col min="15118" max="15118" width="8" style="3" customWidth="1"/>
    <col min="15119" max="15119" width="8.109375" style="3" customWidth="1"/>
    <col min="15120" max="15120" width="7.5546875" style="3" customWidth="1"/>
    <col min="15121" max="15121" width="6.6640625" style="3" customWidth="1"/>
    <col min="15122" max="15122" width="8" style="3" customWidth="1"/>
    <col min="15123" max="15123" width="8.33203125" style="3" customWidth="1"/>
    <col min="15124" max="15124" width="7.109375" style="3" customWidth="1"/>
    <col min="15125" max="15125" width="6.6640625" style="3" customWidth="1"/>
    <col min="15126" max="15126" width="7.6640625" style="3" customWidth="1"/>
    <col min="15127" max="15127" width="7.109375" style="3" customWidth="1"/>
    <col min="15128" max="15128" width="8.33203125" style="3" customWidth="1"/>
    <col min="15129" max="15129" width="2.33203125" style="3" customWidth="1"/>
    <col min="15130" max="15130" width="15.6640625" style="3" customWidth="1"/>
    <col min="15131" max="15131" width="13.6640625" style="3" customWidth="1"/>
    <col min="15132" max="15132" width="10" style="3" bestFit="1" customWidth="1"/>
    <col min="15133" max="15364" width="8.88671875" style="3"/>
    <col min="15365" max="15365" width="2.109375" style="3" customWidth="1"/>
    <col min="15366" max="15366" width="11.6640625" style="3" customWidth="1"/>
    <col min="15367" max="15367" width="3.88671875" style="3" customWidth="1"/>
    <col min="15368" max="15368" width="8.88671875" style="3" customWidth="1"/>
    <col min="15369" max="15369" width="3.6640625" style="3" customWidth="1"/>
    <col min="15370" max="15370" width="8.88671875" style="3" customWidth="1"/>
    <col min="15371" max="15371" width="8.109375" style="3" customWidth="1"/>
    <col min="15372" max="15372" width="7.44140625" style="3" customWidth="1"/>
    <col min="15373" max="15373" width="9" style="3" customWidth="1"/>
    <col min="15374" max="15374" width="8" style="3" customWidth="1"/>
    <col min="15375" max="15375" width="8.109375" style="3" customWidth="1"/>
    <col min="15376" max="15376" width="7.5546875" style="3" customWidth="1"/>
    <col min="15377" max="15377" width="6.6640625" style="3" customWidth="1"/>
    <col min="15378" max="15378" width="8" style="3" customWidth="1"/>
    <col min="15379" max="15379" width="8.33203125" style="3" customWidth="1"/>
    <col min="15380" max="15380" width="7.109375" style="3" customWidth="1"/>
    <col min="15381" max="15381" width="6.6640625" style="3" customWidth="1"/>
    <col min="15382" max="15382" width="7.6640625" style="3" customWidth="1"/>
    <col min="15383" max="15383" width="7.109375" style="3" customWidth="1"/>
    <col min="15384" max="15384" width="8.33203125" style="3" customWidth="1"/>
    <col min="15385" max="15385" width="2.33203125" style="3" customWidth="1"/>
    <col min="15386" max="15386" width="15.6640625" style="3" customWidth="1"/>
    <col min="15387" max="15387" width="13.6640625" style="3" customWidth="1"/>
    <col min="15388" max="15388" width="10" style="3" bestFit="1" customWidth="1"/>
    <col min="15389" max="15620" width="8.88671875" style="3"/>
    <col min="15621" max="15621" width="2.109375" style="3" customWidth="1"/>
    <col min="15622" max="15622" width="11.6640625" style="3" customWidth="1"/>
    <col min="15623" max="15623" width="3.88671875" style="3" customWidth="1"/>
    <col min="15624" max="15624" width="8.88671875" style="3" customWidth="1"/>
    <col min="15625" max="15625" width="3.6640625" style="3" customWidth="1"/>
    <col min="15626" max="15626" width="8.88671875" style="3" customWidth="1"/>
    <col min="15627" max="15627" width="8.109375" style="3" customWidth="1"/>
    <col min="15628" max="15628" width="7.44140625" style="3" customWidth="1"/>
    <col min="15629" max="15629" width="9" style="3" customWidth="1"/>
    <col min="15630" max="15630" width="8" style="3" customWidth="1"/>
    <col min="15631" max="15631" width="8.109375" style="3" customWidth="1"/>
    <col min="15632" max="15632" width="7.5546875" style="3" customWidth="1"/>
    <col min="15633" max="15633" width="6.6640625" style="3" customWidth="1"/>
    <col min="15634" max="15634" width="8" style="3" customWidth="1"/>
    <col min="15635" max="15635" width="8.33203125" style="3" customWidth="1"/>
    <col min="15636" max="15636" width="7.109375" style="3" customWidth="1"/>
    <col min="15637" max="15637" width="6.6640625" style="3" customWidth="1"/>
    <col min="15638" max="15638" width="7.6640625" style="3" customWidth="1"/>
    <col min="15639" max="15639" width="7.109375" style="3" customWidth="1"/>
    <col min="15640" max="15640" width="8.33203125" style="3" customWidth="1"/>
    <col min="15641" max="15641" width="2.33203125" style="3" customWidth="1"/>
    <col min="15642" max="15642" width="15.6640625" style="3" customWidth="1"/>
    <col min="15643" max="15643" width="13.6640625" style="3" customWidth="1"/>
    <col min="15644" max="15644" width="10" style="3" bestFit="1" customWidth="1"/>
    <col min="15645" max="15876" width="8.88671875" style="3"/>
    <col min="15877" max="15877" width="2.109375" style="3" customWidth="1"/>
    <col min="15878" max="15878" width="11.6640625" style="3" customWidth="1"/>
    <col min="15879" max="15879" width="3.88671875" style="3" customWidth="1"/>
    <col min="15880" max="15880" width="8.88671875" style="3" customWidth="1"/>
    <col min="15881" max="15881" width="3.6640625" style="3" customWidth="1"/>
    <col min="15882" max="15882" width="8.88671875" style="3" customWidth="1"/>
    <col min="15883" max="15883" width="8.109375" style="3" customWidth="1"/>
    <col min="15884" max="15884" width="7.44140625" style="3" customWidth="1"/>
    <col min="15885" max="15885" width="9" style="3" customWidth="1"/>
    <col min="15886" max="15886" width="8" style="3" customWidth="1"/>
    <col min="15887" max="15887" width="8.109375" style="3" customWidth="1"/>
    <col min="15888" max="15888" width="7.5546875" style="3" customWidth="1"/>
    <col min="15889" max="15889" width="6.6640625" style="3" customWidth="1"/>
    <col min="15890" max="15890" width="8" style="3" customWidth="1"/>
    <col min="15891" max="15891" width="8.33203125" style="3" customWidth="1"/>
    <col min="15892" max="15892" width="7.109375" style="3" customWidth="1"/>
    <col min="15893" max="15893" width="6.6640625" style="3" customWidth="1"/>
    <col min="15894" max="15894" width="7.6640625" style="3" customWidth="1"/>
    <col min="15895" max="15895" width="7.109375" style="3" customWidth="1"/>
    <col min="15896" max="15896" width="8.33203125" style="3" customWidth="1"/>
    <col min="15897" max="15897" width="2.33203125" style="3" customWidth="1"/>
    <col min="15898" max="15898" width="15.6640625" style="3" customWidth="1"/>
    <col min="15899" max="15899" width="13.6640625" style="3" customWidth="1"/>
    <col min="15900" max="15900" width="10" style="3" bestFit="1" customWidth="1"/>
    <col min="15901" max="16132" width="8.88671875" style="3"/>
    <col min="16133" max="16133" width="2.109375" style="3" customWidth="1"/>
    <col min="16134" max="16134" width="11.6640625" style="3" customWidth="1"/>
    <col min="16135" max="16135" width="3.88671875" style="3" customWidth="1"/>
    <col min="16136" max="16136" width="8.88671875" style="3" customWidth="1"/>
    <col min="16137" max="16137" width="3.6640625" style="3" customWidth="1"/>
    <col min="16138" max="16138" width="8.88671875" style="3" customWidth="1"/>
    <col min="16139" max="16139" width="8.109375" style="3" customWidth="1"/>
    <col min="16140" max="16140" width="7.44140625" style="3" customWidth="1"/>
    <col min="16141" max="16141" width="9" style="3" customWidth="1"/>
    <col min="16142" max="16142" width="8" style="3" customWidth="1"/>
    <col min="16143" max="16143" width="8.109375" style="3" customWidth="1"/>
    <col min="16144" max="16144" width="7.5546875" style="3" customWidth="1"/>
    <col min="16145" max="16145" width="6.6640625" style="3" customWidth="1"/>
    <col min="16146" max="16146" width="8" style="3" customWidth="1"/>
    <col min="16147" max="16147" width="8.33203125" style="3" customWidth="1"/>
    <col min="16148" max="16148" width="7.109375" style="3" customWidth="1"/>
    <col min="16149" max="16149" width="6.6640625" style="3" customWidth="1"/>
    <col min="16150" max="16150" width="7.6640625" style="3" customWidth="1"/>
    <col min="16151" max="16151" width="7.109375" style="3" customWidth="1"/>
    <col min="16152" max="16152" width="8.33203125" style="3" customWidth="1"/>
    <col min="16153" max="16153" width="2.33203125" style="3" customWidth="1"/>
    <col min="16154" max="16154" width="15.6640625" style="3" customWidth="1"/>
    <col min="16155" max="16155" width="13.6640625" style="3" customWidth="1"/>
    <col min="16156" max="16156" width="10" style="3" bestFit="1" customWidth="1"/>
    <col min="16157" max="16384" width="8.88671875" style="3"/>
  </cols>
  <sheetData>
    <row r="1" spans="1:36" s="39" customFormat="1">
      <c r="A1" s="206" t="s">
        <v>97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</row>
    <row r="2" spans="1:36" s="39" customFormat="1">
      <c r="A2" s="206" t="s">
        <v>98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</row>
    <row r="3" spans="1:36" s="39" customFormat="1">
      <c r="A3" s="206" t="s">
        <v>99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</row>
    <row r="4" spans="1:36" s="4" customFormat="1" ht="24" customHeight="1">
      <c r="A4" s="131" t="s">
        <v>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</row>
    <row r="5" spans="1:36" ht="16.5" customHeight="1">
      <c r="A5" s="90"/>
      <c r="B5" s="132" t="s">
        <v>105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</row>
    <row r="6" spans="1:36" s="13" customFormat="1" ht="24" customHeight="1">
      <c r="A6" s="137" t="s">
        <v>86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</row>
    <row r="7" spans="1:36" s="41" customFormat="1" ht="22.5" customHeight="1">
      <c r="A7" s="138" t="s">
        <v>1</v>
      </c>
      <c r="B7" s="139" t="s">
        <v>2</v>
      </c>
      <c r="C7" s="138" t="s">
        <v>3</v>
      </c>
      <c r="D7" s="140" t="s">
        <v>28</v>
      </c>
      <c r="E7" s="140" t="s">
        <v>106</v>
      </c>
      <c r="F7" s="138" t="s">
        <v>4</v>
      </c>
      <c r="G7" s="138" t="s">
        <v>5</v>
      </c>
      <c r="H7" s="138" t="s">
        <v>6</v>
      </c>
      <c r="I7" s="138" t="s">
        <v>7</v>
      </c>
      <c r="J7" s="138"/>
      <c r="K7" s="138" t="s">
        <v>8</v>
      </c>
      <c r="L7" s="138" t="s">
        <v>9</v>
      </c>
      <c r="M7" s="138" t="s">
        <v>10</v>
      </c>
      <c r="N7" s="138"/>
      <c r="O7" s="138"/>
      <c r="P7" s="138" t="s">
        <v>27</v>
      </c>
      <c r="Q7" s="139" t="s">
        <v>32</v>
      </c>
      <c r="R7" s="139"/>
      <c r="S7" s="139"/>
      <c r="T7" s="139"/>
      <c r="U7" s="139"/>
      <c r="V7" s="139"/>
      <c r="W7" s="142" t="s">
        <v>32</v>
      </c>
      <c r="X7" s="142" t="s">
        <v>33</v>
      </c>
      <c r="Y7" s="142" t="s">
        <v>34</v>
      </c>
      <c r="Z7" s="142" t="s">
        <v>35</v>
      </c>
      <c r="AA7" s="142" t="s">
        <v>36</v>
      </c>
      <c r="AB7" s="133" t="s">
        <v>37</v>
      </c>
      <c r="AC7" s="133" t="s">
        <v>38</v>
      </c>
      <c r="AD7" s="135" t="s">
        <v>39</v>
      </c>
    </row>
    <row r="8" spans="1:36" s="41" customFormat="1" ht="44.4" customHeight="1">
      <c r="A8" s="138"/>
      <c r="B8" s="139"/>
      <c r="C8" s="138"/>
      <c r="D8" s="141"/>
      <c r="E8" s="141"/>
      <c r="F8" s="138"/>
      <c r="G8" s="138"/>
      <c r="H8" s="138"/>
      <c r="I8" s="87" t="s">
        <v>11</v>
      </c>
      <c r="J8" s="87" t="s">
        <v>12</v>
      </c>
      <c r="K8" s="138"/>
      <c r="L8" s="138"/>
      <c r="M8" s="87" t="s">
        <v>40</v>
      </c>
      <c r="N8" s="87" t="s">
        <v>13</v>
      </c>
      <c r="O8" s="87" t="s">
        <v>14</v>
      </c>
      <c r="P8" s="138"/>
      <c r="Q8" s="87" t="s">
        <v>25</v>
      </c>
      <c r="R8" s="87" t="s">
        <v>15</v>
      </c>
      <c r="S8" s="87" t="s">
        <v>14</v>
      </c>
      <c r="T8" s="89" t="s">
        <v>29</v>
      </c>
      <c r="U8" s="43" t="s">
        <v>30</v>
      </c>
      <c r="V8" s="43" t="s">
        <v>31</v>
      </c>
      <c r="W8" s="143"/>
      <c r="X8" s="143"/>
      <c r="Y8" s="143"/>
      <c r="Z8" s="143"/>
      <c r="AA8" s="143"/>
      <c r="AB8" s="134"/>
      <c r="AC8" s="134"/>
      <c r="AD8" s="136"/>
    </row>
    <row r="9" spans="1:36" ht="27" customHeight="1">
      <c r="A9" s="44">
        <v>1</v>
      </c>
      <c r="B9" s="45" t="s">
        <v>85</v>
      </c>
      <c r="C9" s="44"/>
      <c r="D9" s="44"/>
      <c r="E9" s="44"/>
      <c r="F9" s="46">
        <v>54000000</v>
      </c>
      <c r="G9" s="44">
        <v>76</v>
      </c>
      <c r="H9" s="46">
        <v>52615384.615384616</v>
      </c>
      <c r="I9" s="46">
        <v>1900000</v>
      </c>
      <c r="J9" s="46"/>
      <c r="K9" s="47">
        <v>54515384.615384616</v>
      </c>
      <c r="L9" s="46">
        <v>54000000</v>
      </c>
      <c r="M9" s="46">
        <v>9450000</v>
      </c>
      <c r="N9" s="46">
        <v>1620000</v>
      </c>
      <c r="O9" s="46">
        <v>540000</v>
      </c>
      <c r="P9" s="47">
        <v>11610000</v>
      </c>
      <c r="Q9" s="46">
        <v>4320000</v>
      </c>
      <c r="R9" s="46">
        <v>810000</v>
      </c>
      <c r="S9" s="46">
        <v>540000</v>
      </c>
      <c r="T9" s="48">
        <v>5670000</v>
      </c>
      <c r="U9" s="48">
        <v>33000000</v>
      </c>
      <c r="V9" s="49">
        <f>4400000*3</f>
        <v>13200000</v>
      </c>
      <c r="W9" s="50">
        <v>50670000</v>
      </c>
      <c r="X9" s="51">
        <v>1900000</v>
      </c>
      <c r="Y9" s="10">
        <v>52615384.615384616</v>
      </c>
      <c r="Z9" s="10">
        <v>2220000</v>
      </c>
      <c r="AA9" s="52">
        <v>111000</v>
      </c>
      <c r="AB9" s="53">
        <v>0</v>
      </c>
      <c r="AC9" s="10">
        <v>48734384.615384616</v>
      </c>
      <c r="AD9" s="54"/>
    </row>
    <row r="10" spans="1:36" ht="27" customHeight="1">
      <c r="A10" s="44">
        <v>2</v>
      </c>
      <c r="B10" s="45" t="s">
        <v>88</v>
      </c>
      <c r="C10" s="44"/>
      <c r="D10" s="44"/>
      <c r="E10" s="44"/>
      <c r="F10" s="46">
        <v>24000000</v>
      </c>
      <c r="G10" s="44">
        <v>76</v>
      </c>
      <c r="H10" s="46">
        <v>23384615.384615384</v>
      </c>
      <c r="I10" s="46">
        <v>1900000</v>
      </c>
      <c r="J10" s="46"/>
      <c r="K10" s="47">
        <v>25284615.384615384</v>
      </c>
      <c r="L10" s="46">
        <v>24000000</v>
      </c>
      <c r="M10" s="46">
        <v>4200000</v>
      </c>
      <c r="N10" s="46">
        <v>720000</v>
      </c>
      <c r="O10" s="46">
        <v>240000</v>
      </c>
      <c r="P10" s="47">
        <v>5160000</v>
      </c>
      <c r="Q10" s="46">
        <v>1920000</v>
      </c>
      <c r="R10" s="46">
        <v>360000</v>
      </c>
      <c r="S10" s="46">
        <v>240000</v>
      </c>
      <c r="T10" s="48">
        <v>2520000</v>
      </c>
      <c r="U10" s="48">
        <v>33000000</v>
      </c>
      <c r="V10" s="49"/>
      <c r="W10" s="50">
        <v>35520000</v>
      </c>
      <c r="X10" s="51">
        <v>1900000</v>
      </c>
      <c r="Y10" s="10">
        <v>23384615.384615384</v>
      </c>
      <c r="Z10" s="10">
        <v>0</v>
      </c>
      <c r="AA10" s="55">
        <v>0</v>
      </c>
      <c r="AB10" s="53">
        <v>0</v>
      </c>
      <c r="AC10" s="10">
        <v>22764615.384615384</v>
      </c>
      <c r="AD10" s="54"/>
    </row>
    <row r="11" spans="1:36" s="58" customFormat="1" ht="24.75" customHeight="1">
      <c r="A11" s="150" t="s">
        <v>61</v>
      </c>
      <c r="B11" s="151"/>
      <c r="C11" s="151"/>
      <c r="D11" s="152"/>
      <c r="E11" s="88"/>
      <c r="F11" s="56">
        <f>SUM(F9:F10)</f>
        <v>78000000</v>
      </c>
      <c r="G11" s="56">
        <f t="shared" ref="G11:AD11" si="0">SUM(G9:G10)</f>
        <v>152</v>
      </c>
      <c r="H11" s="56">
        <f t="shared" si="0"/>
        <v>76000000</v>
      </c>
      <c r="I11" s="56">
        <f t="shared" si="0"/>
        <v>3800000</v>
      </c>
      <c r="J11" s="56">
        <f t="shared" si="0"/>
        <v>0</v>
      </c>
      <c r="K11" s="57">
        <f t="shared" si="0"/>
        <v>79800000</v>
      </c>
      <c r="L11" s="56">
        <f t="shared" si="0"/>
        <v>78000000</v>
      </c>
      <c r="M11" s="57">
        <f t="shared" si="0"/>
        <v>13650000</v>
      </c>
      <c r="N11" s="57">
        <f t="shared" si="0"/>
        <v>2340000</v>
      </c>
      <c r="O11" s="57">
        <f t="shared" si="0"/>
        <v>780000</v>
      </c>
      <c r="P11" s="56">
        <f t="shared" si="0"/>
        <v>16770000</v>
      </c>
      <c r="Q11" s="56">
        <f t="shared" si="0"/>
        <v>6240000</v>
      </c>
      <c r="R11" s="56">
        <f t="shared" si="0"/>
        <v>1170000</v>
      </c>
      <c r="S11" s="56">
        <f t="shared" si="0"/>
        <v>780000</v>
      </c>
      <c r="T11" s="56">
        <f t="shared" si="0"/>
        <v>8190000</v>
      </c>
      <c r="U11" s="56">
        <f t="shared" si="0"/>
        <v>66000000</v>
      </c>
      <c r="V11" s="56">
        <f t="shared" si="0"/>
        <v>13200000</v>
      </c>
      <c r="W11" s="56">
        <f t="shared" si="0"/>
        <v>86190000</v>
      </c>
      <c r="X11" s="56">
        <f t="shared" si="0"/>
        <v>3800000</v>
      </c>
      <c r="Y11" s="56">
        <f t="shared" si="0"/>
        <v>76000000</v>
      </c>
      <c r="Z11" s="56">
        <f t="shared" si="0"/>
        <v>2220000</v>
      </c>
      <c r="AA11" s="57">
        <f t="shared" si="0"/>
        <v>111000</v>
      </c>
      <c r="AB11" s="56">
        <f t="shared" si="0"/>
        <v>0</v>
      </c>
      <c r="AC11" s="56">
        <f t="shared" si="0"/>
        <v>71499000</v>
      </c>
      <c r="AD11" s="56">
        <f t="shared" si="0"/>
        <v>0</v>
      </c>
    </row>
    <row r="12" spans="1:36" s="62" customFormat="1" ht="24.75" customHeight="1">
      <c r="A12" s="59"/>
      <c r="B12" s="149" t="s">
        <v>60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60"/>
      <c r="Z12" s="60"/>
      <c r="AA12" s="60"/>
      <c r="AB12" s="60"/>
      <c r="AC12" s="60"/>
      <c r="AD12" s="61"/>
    </row>
    <row r="13" spans="1:36" s="41" customFormat="1" ht="22.5" customHeight="1">
      <c r="A13" s="161" t="s">
        <v>1</v>
      </c>
      <c r="B13" s="162" t="s">
        <v>2</v>
      </c>
      <c r="C13" s="161" t="s">
        <v>3</v>
      </c>
      <c r="D13" s="163" t="s">
        <v>28</v>
      </c>
      <c r="E13" s="109"/>
      <c r="F13" s="161" t="s">
        <v>4</v>
      </c>
      <c r="G13" s="161" t="s">
        <v>5</v>
      </c>
      <c r="H13" s="161" t="s">
        <v>6</v>
      </c>
      <c r="I13" s="161" t="s">
        <v>7</v>
      </c>
      <c r="J13" s="161"/>
      <c r="K13" s="161" t="s">
        <v>8</v>
      </c>
      <c r="L13" s="161" t="s">
        <v>9</v>
      </c>
      <c r="M13" s="161" t="s">
        <v>10</v>
      </c>
      <c r="N13" s="161"/>
      <c r="O13" s="161"/>
      <c r="P13" s="161" t="s">
        <v>27</v>
      </c>
      <c r="Q13" s="162" t="s">
        <v>32</v>
      </c>
      <c r="R13" s="162"/>
      <c r="S13" s="162"/>
      <c r="T13" s="162"/>
      <c r="U13" s="162"/>
      <c r="V13" s="162"/>
      <c r="W13" s="146" t="s">
        <v>32</v>
      </c>
      <c r="X13" s="146" t="s">
        <v>33</v>
      </c>
      <c r="Y13" s="146" t="s">
        <v>34</v>
      </c>
      <c r="Z13" s="146" t="s">
        <v>35</v>
      </c>
      <c r="AA13" s="146" t="s">
        <v>36</v>
      </c>
      <c r="AB13" s="157" t="s">
        <v>37</v>
      </c>
      <c r="AC13" s="157" t="s">
        <v>38</v>
      </c>
      <c r="AD13" s="159" t="s">
        <v>39</v>
      </c>
    </row>
    <row r="14" spans="1:36" s="41" customFormat="1" ht="46.8" customHeight="1">
      <c r="A14" s="161"/>
      <c r="B14" s="162"/>
      <c r="C14" s="161"/>
      <c r="D14" s="164"/>
      <c r="E14" s="110"/>
      <c r="F14" s="161"/>
      <c r="G14" s="161"/>
      <c r="H14" s="161"/>
      <c r="I14" s="94" t="s">
        <v>11</v>
      </c>
      <c r="J14" s="94" t="s">
        <v>12</v>
      </c>
      <c r="K14" s="161"/>
      <c r="L14" s="161"/>
      <c r="M14" s="94" t="s">
        <v>40</v>
      </c>
      <c r="N14" s="94" t="s">
        <v>13</v>
      </c>
      <c r="O14" s="94" t="s">
        <v>14</v>
      </c>
      <c r="P14" s="161"/>
      <c r="Q14" s="94" t="s">
        <v>25</v>
      </c>
      <c r="R14" s="94" t="s">
        <v>15</v>
      </c>
      <c r="S14" s="94" t="s">
        <v>14</v>
      </c>
      <c r="T14" s="95" t="s">
        <v>29</v>
      </c>
      <c r="U14" s="96" t="s">
        <v>30</v>
      </c>
      <c r="V14" s="96" t="s">
        <v>31</v>
      </c>
      <c r="W14" s="147"/>
      <c r="X14" s="147"/>
      <c r="Y14" s="147"/>
      <c r="Z14" s="147"/>
      <c r="AA14" s="147"/>
      <c r="AB14" s="158"/>
      <c r="AC14" s="158"/>
      <c r="AD14" s="160"/>
    </row>
    <row r="15" spans="1:36" ht="23.4" customHeight="1">
      <c r="A15" s="44">
        <v>1</v>
      </c>
      <c r="B15" s="63" t="s">
        <v>17</v>
      </c>
      <c r="C15" s="44"/>
      <c r="D15" s="44"/>
      <c r="E15" s="44"/>
      <c r="F15" s="46">
        <v>15000000</v>
      </c>
      <c r="G15" s="44">
        <v>60</v>
      </c>
      <c r="H15" s="46">
        <v>11538461.538461538</v>
      </c>
      <c r="I15" s="46">
        <v>1500000</v>
      </c>
      <c r="J15" s="46"/>
      <c r="K15" s="47">
        <v>13038461.538461538</v>
      </c>
      <c r="L15" s="46">
        <v>15000000</v>
      </c>
      <c r="M15" s="46">
        <v>2625000</v>
      </c>
      <c r="N15" s="46">
        <v>450000</v>
      </c>
      <c r="O15" s="46">
        <v>150000</v>
      </c>
      <c r="P15" s="47">
        <v>3225000</v>
      </c>
      <c r="Q15" s="46">
        <v>1200000</v>
      </c>
      <c r="R15" s="46">
        <v>225000</v>
      </c>
      <c r="S15" s="46">
        <v>150000</v>
      </c>
      <c r="T15" s="48">
        <v>1575000</v>
      </c>
      <c r="U15" s="48">
        <v>33000000</v>
      </c>
      <c r="V15" s="49"/>
      <c r="W15" s="50">
        <v>34575000</v>
      </c>
      <c r="X15" s="51">
        <v>1500000</v>
      </c>
      <c r="Y15" s="10">
        <v>11538461.538461538</v>
      </c>
      <c r="Z15" s="10">
        <v>0</v>
      </c>
      <c r="AA15" s="55">
        <v>0</v>
      </c>
      <c r="AB15" s="53">
        <v>0</v>
      </c>
      <c r="AC15" s="10">
        <v>11463461.538461538</v>
      </c>
      <c r="AD15" s="54"/>
    </row>
    <row r="16" spans="1:36" ht="23.4" customHeight="1">
      <c r="A16" s="44">
        <v>2</v>
      </c>
      <c r="B16" s="45" t="s">
        <v>95</v>
      </c>
      <c r="C16" s="44"/>
      <c r="D16" s="44"/>
      <c r="E16" s="44"/>
      <c r="F16" s="46">
        <v>15000000</v>
      </c>
      <c r="G16" s="44">
        <v>60</v>
      </c>
      <c r="H16" s="46">
        <v>11538461.538461538</v>
      </c>
      <c r="I16" s="46">
        <v>1500000</v>
      </c>
      <c r="J16" s="46"/>
      <c r="K16" s="47">
        <v>13038461.538461538</v>
      </c>
      <c r="L16" s="46">
        <v>15000000</v>
      </c>
      <c r="M16" s="46">
        <v>2625000</v>
      </c>
      <c r="N16" s="46">
        <v>450000</v>
      </c>
      <c r="O16" s="46">
        <v>150000</v>
      </c>
      <c r="P16" s="47">
        <v>3225000</v>
      </c>
      <c r="Q16" s="46">
        <v>1200000</v>
      </c>
      <c r="R16" s="46">
        <v>225000</v>
      </c>
      <c r="S16" s="46">
        <v>150000</v>
      </c>
      <c r="T16" s="48">
        <v>1575000</v>
      </c>
      <c r="U16" s="48">
        <v>33000000</v>
      </c>
      <c r="V16" s="49"/>
      <c r="W16" s="50">
        <v>34575000</v>
      </c>
      <c r="X16" s="51">
        <v>1500000</v>
      </c>
      <c r="Y16" s="10">
        <v>11538461.538461538</v>
      </c>
      <c r="Z16" s="10">
        <v>0</v>
      </c>
      <c r="AA16" s="55">
        <v>0</v>
      </c>
      <c r="AB16" s="53">
        <v>0</v>
      </c>
      <c r="AC16" s="10">
        <v>11463461.538461538</v>
      </c>
      <c r="AD16" s="54"/>
    </row>
    <row r="17" spans="1:30" s="58" customFormat="1" ht="22.5" customHeight="1">
      <c r="A17" s="150" t="s">
        <v>61</v>
      </c>
      <c r="B17" s="151"/>
      <c r="C17" s="151"/>
      <c r="D17" s="152"/>
      <c r="E17" s="88"/>
      <c r="F17" s="56">
        <f t="shared" ref="F17:AD17" si="1">SUM(F15:F16)</f>
        <v>30000000</v>
      </c>
      <c r="G17" s="56">
        <f t="shared" si="1"/>
        <v>120</v>
      </c>
      <c r="H17" s="56">
        <f t="shared" si="1"/>
        <v>23076923.076923076</v>
      </c>
      <c r="I17" s="56">
        <f t="shared" si="1"/>
        <v>3000000</v>
      </c>
      <c r="J17" s="56">
        <f t="shared" si="1"/>
        <v>0</v>
      </c>
      <c r="K17" s="57">
        <f t="shared" si="1"/>
        <v>26076923.076923076</v>
      </c>
      <c r="L17" s="56">
        <f t="shared" si="1"/>
        <v>30000000</v>
      </c>
      <c r="M17" s="57">
        <f t="shared" si="1"/>
        <v>5250000</v>
      </c>
      <c r="N17" s="57">
        <f t="shared" si="1"/>
        <v>900000</v>
      </c>
      <c r="O17" s="57">
        <f t="shared" si="1"/>
        <v>300000</v>
      </c>
      <c r="P17" s="56">
        <f t="shared" si="1"/>
        <v>6450000</v>
      </c>
      <c r="Q17" s="56">
        <f t="shared" si="1"/>
        <v>2400000</v>
      </c>
      <c r="R17" s="56">
        <f t="shared" si="1"/>
        <v>450000</v>
      </c>
      <c r="S17" s="56">
        <f t="shared" si="1"/>
        <v>300000</v>
      </c>
      <c r="T17" s="56">
        <f t="shared" si="1"/>
        <v>3150000</v>
      </c>
      <c r="U17" s="56">
        <f t="shared" si="1"/>
        <v>66000000</v>
      </c>
      <c r="V17" s="56">
        <f t="shared" si="1"/>
        <v>0</v>
      </c>
      <c r="W17" s="56">
        <f t="shared" si="1"/>
        <v>69150000</v>
      </c>
      <c r="X17" s="56">
        <f t="shared" si="1"/>
        <v>3000000</v>
      </c>
      <c r="Y17" s="56">
        <f t="shared" si="1"/>
        <v>23076923.076923076</v>
      </c>
      <c r="Z17" s="56">
        <f t="shared" si="1"/>
        <v>0</v>
      </c>
      <c r="AA17" s="56">
        <f t="shared" si="1"/>
        <v>0</v>
      </c>
      <c r="AB17" s="56">
        <f t="shared" si="1"/>
        <v>0</v>
      </c>
      <c r="AC17" s="56">
        <f t="shared" si="1"/>
        <v>22926923.076923076</v>
      </c>
      <c r="AD17" s="56">
        <f t="shared" si="1"/>
        <v>0</v>
      </c>
    </row>
    <row r="18" spans="1:30" s="62" customFormat="1" ht="24.75" customHeight="1">
      <c r="A18" s="59"/>
      <c r="B18" s="149" t="s">
        <v>62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60"/>
      <c r="Z18" s="60"/>
      <c r="AA18" s="60"/>
      <c r="AB18" s="60"/>
      <c r="AC18" s="60"/>
      <c r="AD18" s="61"/>
    </row>
    <row r="19" spans="1:30" s="41" customFormat="1" ht="22.5" customHeight="1">
      <c r="A19" s="171" t="s">
        <v>1</v>
      </c>
      <c r="B19" s="177" t="s">
        <v>2</v>
      </c>
      <c r="C19" s="171" t="s">
        <v>3</v>
      </c>
      <c r="D19" s="178" t="s">
        <v>28</v>
      </c>
      <c r="E19" s="111"/>
      <c r="F19" s="171" t="s">
        <v>4</v>
      </c>
      <c r="G19" s="171" t="s">
        <v>5</v>
      </c>
      <c r="H19" s="171" t="s">
        <v>6</v>
      </c>
      <c r="I19" s="171" t="s">
        <v>7</v>
      </c>
      <c r="J19" s="171"/>
      <c r="K19" s="171" t="s">
        <v>8</v>
      </c>
      <c r="L19" s="171" t="s">
        <v>9</v>
      </c>
      <c r="M19" s="171" t="s">
        <v>10</v>
      </c>
      <c r="N19" s="171"/>
      <c r="O19" s="171"/>
      <c r="P19" s="171" t="s">
        <v>27</v>
      </c>
      <c r="Q19" s="177" t="s">
        <v>32</v>
      </c>
      <c r="R19" s="177"/>
      <c r="S19" s="177"/>
      <c r="T19" s="177"/>
      <c r="U19" s="177"/>
      <c r="V19" s="177"/>
      <c r="W19" s="169" t="s">
        <v>32</v>
      </c>
      <c r="X19" s="169" t="s">
        <v>33</v>
      </c>
      <c r="Y19" s="169" t="s">
        <v>34</v>
      </c>
      <c r="Z19" s="169" t="s">
        <v>35</v>
      </c>
      <c r="AA19" s="169" t="s">
        <v>36</v>
      </c>
      <c r="AB19" s="167" t="s">
        <v>37</v>
      </c>
      <c r="AC19" s="167" t="s">
        <v>38</v>
      </c>
      <c r="AD19" s="165" t="s">
        <v>39</v>
      </c>
    </row>
    <row r="20" spans="1:30" s="41" customFormat="1" ht="46.8" customHeight="1">
      <c r="A20" s="171"/>
      <c r="B20" s="177"/>
      <c r="C20" s="171"/>
      <c r="D20" s="179"/>
      <c r="E20" s="112"/>
      <c r="F20" s="171"/>
      <c r="G20" s="171"/>
      <c r="H20" s="171"/>
      <c r="I20" s="97" t="s">
        <v>11</v>
      </c>
      <c r="J20" s="97" t="s">
        <v>12</v>
      </c>
      <c r="K20" s="171"/>
      <c r="L20" s="171"/>
      <c r="M20" s="97" t="s">
        <v>40</v>
      </c>
      <c r="N20" s="97" t="s">
        <v>13</v>
      </c>
      <c r="O20" s="97" t="s">
        <v>14</v>
      </c>
      <c r="P20" s="171"/>
      <c r="Q20" s="97" t="s">
        <v>25</v>
      </c>
      <c r="R20" s="97" t="s">
        <v>15</v>
      </c>
      <c r="S20" s="97" t="s">
        <v>14</v>
      </c>
      <c r="T20" s="98" t="s">
        <v>29</v>
      </c>
      <c r="U20" s="99" t="s">
        <v>30</v>
      </c>
      <c r="V20" s="99" t="s">
        <v>31</v>
      </c>
      <c r="W20" s="170"/>
      <c r="X20" s="170"/>
      <c r="Y20" s="170"/>
      <c r="Z20" s="170"/>
      <c r="AA20" s="170"/>
      <c r="AB20" s="168"/>
      <c r="AC20" s="168"/>
      <c r="AD20" s="166"/>
    </row>
    <row r="21" spans="1:30" ht="24.75" customHeight="1">
      <c r="A21" s="44">
        <v>1</v>
      </c>
      <c r="B21" s="64" t="s">
        <v>91</v>
      </c>
      <c r="C21" s="44"/>
      <c r="D21" s="44"/>
      <c r="E21" s="44"/>
      <c r="F21" s="46">
        <v>15000000</v>
      </c>
      <c r="G21" s="46">
        <v>60</v>
      </c>
      <c r="H21" s="46">
        <v>11538461.538461538</v>
      </c>
      <c r="I21" s="46">
        <v>1500000</v>
      </c>
      <c r="J21" s="46"/>
      <c r="K21" s="47">
        <v>13038461.538461538</v>
      </c>
      <c r="L21" s="46">
        <v>15000000</v>
      </c>
      <c r="M21" s="46">
        <v>2625000</v>
      </c>
      <c r="N21" s="46">
        <v>450000</v>
      </c>
      <c r="O21" s="46">
        <v>150000</v>
      </c>
      <c r="P21" s="47">
        <v>3225000</v>
      </c>
      <c r="Q21" s="46">
        <v>1200000</v>
      </c>
      <c r="R21" s="46">
        <v>225000</v>
      </c>
      <c r="S21" s="46">
        <v>150000</v>
      </c>
      <c r="T21" s="48">
        <v>1575000</v>
      </c>
      <c r="U21" s="48">
        <v>33000000</v>
      </c>
      <c r="V21" s="49"/>
      <c r="W21" s="50">
        <v>34575000</v>
      </c>
      <c r="X21" s="51">
        <v>1500000</v>
      </c>
      <c r="Y21" s="10">
        <v>11538461.538461538</v>
      </c>
      <c r="Z21" s="10">
        <v>0</v>
      </c>
      <c r="AA21" s="55">
        <v>0</v>
      </c>
      <c r="AB21" s="53">
        <v>0</v>
      </c>
      <c r="AC21" s="10">
        <v>11463461.538461538</v>
      </c>
      <c r="AD21" s="54"/>
    </row>
    <row r="22" spans="1:30" s="58" customFormat="1" ht="22.5" customHeight="1">
      <c r="A22" s="150" t="s">
        <v>61</v>
      </c>
      <c r="B22" s="151"/>
      <c r="C22" s="151"/>
      <c r="D22" s="152"/>
      <c r="E22" s="88"/>
      <c r="F22" s="56">
        <f t="shared" ref="F22:AD22" si="2">SUM(F21:F21)</f>
        <v>15000000</v>
      </c>
      <c r="G22" s="56">
        <f t="shared" si="2"/>
        <v>60</v>
      </c>
      <c r="H22" s="56">
        <f t="shared" si="2"/>
        <v>11538461.538461538</v>
      </c>
      <c r="I22" s="56">
        <f t="shared" si="2"/>
        <v>1500000</v>
      </c>
      <c r="J22" s="56">
        <f t="shared" si="2"/>
        <v>0</v>
      </c>
      <c r="K22" s="57">
        <f t="shared" si="2"/>
        <v>13038461.538461538</v>
      </c>
      <c r="L22" s="56">
        <f t="shared" si="2"/>
        <v>15000000</v>
      </c>
      <c r="M22" s="57">
        <f t="shared" si="2"/>
        <v>2625000</v>
      </c>
      <c r="N22" s="57">
        <f t="shared" si="2"/>
        <v>450000</v>
      </c>
      <c r="O22" s="57">
        <f t="shared" si="2"/>
        <v>150000</v>
      </c>
      <c r="P22" s="56">
        <f t="shared" si="2"/>
        <v>3225000</v>
      </c>
      <c r="Q22" s="56">
        <f t="shared" si="2"/>
        <v>1200000</v>
      </c>
      <c r="R22" s="56">
        <f t="shared" si="2"/>
        <v>225000</v>
      </c>
      <c r="S22" s="56">
        <f t="shared" si="2"/>
        <v>150000</v>
      </c>
      <c r="T22" s="56">
        <f t="shared" si="2"/>
        <v>1575000</v>
      </c>
      <c r="U22" s="56">
        <f t="shared" si="2"/>
        <v>33000000</v>
      </c>
      <c r="V22" s="56">
        <f t="shared" si="2"/>
        <v>0</v>
      </c>
      <c r="W22" s="56">
        <f t="shared" si="2"/>
        <v>34575000</v>
      </c>
      <c r="X22" s="56">
        <f t="shared" si="2"/>
        <v>1500000</v>
      </c>
      <c r="Y22" s="56">
        <f t="shared" si="2"/>
        <v>11538461.538461538</v>
      </c>
      <c r="Z22" s="56">
        <f t="shared" si="2"/>
        <v>0</v>
      </c>
      <c r="AA22" s="56">
        <f t="shared" si="2"/>
        <v>0</v>
      </c>
      <c r="AB22" s="56">
        <f t="shared" si="2"/>
        <v>0</v>
      </c>
      <c r="AC22" s="56">
        <f t="shared" si="2"/>
        <v>11463461.538461538</v>
      </c>
      <c r="AD22" s="56">
        <f t="shared" si="2"/>
        <v>0</v>
      </c>
    </row>
    <row r="23" spans="1:30" s="62" customFormat="1" ht="24.75" customHeight="1">
      <c r="A23" s="59"/>
      <c r="B23" s="149" t="s">
        <v>63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60"/>
      <c r="Z23" s="60"/>
      <c r="AA23" s="60"/>
      <c r="AB23" s="60"/>
      <c r="AC23" s="60"/>
      <c r="AD23" s="61"/>
    </row>
    <row r="24" spans="1:30" s="41" customFormat="1" ht="22.5" customHeight="1">
      <c r="A24" s="156" t="s">
        <v>1</v>
      </c>
      <c r="B24" s="176" t="s">
        <v>2</v>
      </c>
      <c r="C24" s="156" t="s">
        <v>3</v>
      </c>
      <c r="D24" s="174" t="s">
        <v>28</v>
      </c>
      <c r="E24" s="113"/>
      <c r="F24" s="156" t="s">
        <v>4</v>
      </c>
      <c r="G24" s="156" t="s">
        <v>5</v>
      </c>
      <c r="H24" s="156" t="s">
        <v>6</v>
      </c>
      <c r="I24" s="156" t="s">
        <v>7</v>
      </c>
      <c r="J24" s="156"/>
      <c r="K24" s="156" t="s">
        <v>8</v>
      </c>
      <c r="L24" s="156" t="s">
        <v>9</v>
      </c>
      <c r="M24" s="156" t="s">
        <v>10</v>
      </c>
      <c r="N24" s="156"/>
      <c r="O24" s="156"/>
      <c r="P24" s="156" t="s">
        <v>27</v>
      </c>
      <c r="Q24" s="176" t="s">
        <v>32</v>
      </c>
      <c r="R24" s="176"/>
      <c r="S24" s="176"/>
      <c r="T24" s="176"/>
      <c r="U24" s="176"/>
      <c r="V24" s="176"/>
      <c r="W24" s="154" t="s">
        <v>32</v>
      </c>
      <c r="X24" s="154" t="s">
        <v>33</v>
      </c>
      <c r="Y24" s="154" t="s">
        <v>34</v>
      </c>
      <c r="Z24" s="154" t="s">
        <v>35</v>
      </c>
      <c r="AA24" s="154" t="s">
        <v>36</v>
      </c>
      <c r="AB24" s="172" t="s">
        <v>37</v>
      </c>
      <c r="AC24" s="172" t="s">
        <v>38</v>
      </c>
      <c r="AD24" s="188" t="s">
        <v>39</v>
      </c>
    </row>
    <row r="25" spans="1:30" s="41" customFormat="1" ht="46.8" customHeight="1">
      <c r="A25" s="156"/>
      <c r="B25" s="176"/>
      <c r="C25" s="156"/>
      <c r="D25" s="175"/>
      <c r="E25" s="114"/>
      <c r="F25" s="156"/>
      <c r="G25" s="156"/>
      <c r="H25" s="156"/>
      <c r="I25" s="91" t="s">
        <v>11</v>
      </c>
      <c r="J25" s="91" t="s">
        <v>12</v>
      </c>
      <c r="K25" s="156"/>
      <c r="L25" s="156"/>
      <c r="M25" s="91" t="s">
        <v>40</v>
      </c>
      <c r="N25" s="91" t="s">
        <v>13</v>
      </c>
      <c r="O25" s="91" t="s">
        <v>14</v>
      </c>
      <c r="P25" s="156"/>
      <c r="Q25" s="91" t="s">
        <v>25</v>
      </c>
      <c r="R25" s="91" t="s">
        <v>15</v>
      </c>
      <c r="S25" s="91" t="s">
        <v>14</v>
      </c>
      <c r="T25" s="92" t="s">
        <v>29</v>
      </c>
      <c r="U25" s="93" t="s">
        <v>30</v>
      </c>
      <c r="V25" s="93" t="s">
        <v>31</v>
      </c>
      <c r="W25" s="155"/>
      <c r="X25" s="155"/>
      <c r="Y25" s="155"/>
      <c r="Z25" s="155"/>
      <c r="AA25" s="155"/>
      <c r="AB25" s="173"/>
      <c r="AC25" s="173"/>
      <c r="AD25" s="189"/>
    </row>
    <row r="26" spans="1:30" ht="24.75" customHeight="1">
      <c r="A26" s="44">
        <v>1</v>
      </c>
      <c r="B26" s="65" t="s">
        <v>93</v>
      </c>
      <c r="C26" s="66"/>
      <c r="D26" s="44"/>
      <c r="E26" s="44"/>
      <c r="F26" s="46">
        <v>18000000</v>
      </c>
      <c r="G26" s="44">
        <v>72</v>
      </c>
      <c r="H26" s="46">
        <v>16615384.615384618</v>
      </c>
      <c r="I26" s="46">
        <v>1800000</v>
      </c>
      <c r="J26" s="46"/>
      <c r="K26" s="46">
        <v>18415384.615384616</v>
      </c>
      <c r="L26" s="46">
        <v>18000000</v>
      </c>
      <c r="M26" s="46">
        <v>3150000</v>
      </c>
      <c r="N26" s="46">
        <v>540000</v>
      </c>
      <c r="O26" s="46">
        <v>180000</v>
      </c>
      <c r="P26" s="46">
        <v>3870000</v>
      </c>
      <c r="Q26" s="46">
        <v>1440000</v>
      </c>
      <c r="R26" s="46">
        <v>270000</v>
      </c>
      <c r="S26" s="46">
        <v>180000</v>
      </c>
      <c r="T26" s="48">
        <v>1890000</v>
      </c>
      <c r="U26" s="48">
        <v>33000000</v>
      </c>
      <c r="V26" s="49"/>
      <c r="W26" s="50">
        <v>34890000</v>
      </c>
      <c r="X26" s="67">
        <v>1800000</v>
      </c>
      <c r="Y26" s="10">
        <v>16615384.615384618</v>
      </c>
      <c r="Z26" s="10">
        <v>0</v>
      </c>
      <c r="AA26" s="55">
        <v>0</v>
      </c>
      <c r="AB26" s="68">
        <v>0</v>
      </c>
      <c r="AC26" s="10">
        <v>16525384.615384618</v>
      </c>
      <c r="AD26" s="54"/>
    </row>
    <row r="27" spans="1:30" ht="22.5" customHeight="1">
      <c r="A27" s="44">
        <v>2</v>
      </c>
      <c r="B27" s="69" t="s">
        <v>69</v>
      </c>
      <c r="C27" s="66"/>
      <c r="D27" s="44"/>
      <c r="E27" s="44"/>
      <c r="F27" s="46">
        <v>18000000</v>
      </c>
      <c r="G27" s="44">
        <v>76</v>
      </c>
      <c r="H27" s="46">
        <v>17538461.53846154</v>
      </c>
      <c r="I27" s="46">
        <v>1900000</v>
      </c>
      <c r="J27" s="46"/>
      <c r="K27" s="46">
        <v>19438461.53846154</v>
      </c>
      <c r="L27" s="46">
        <v>18000000</v>
      </c>
      <c r="M27" s="46">
        <v>3150000</v>
      </c>
      <c r="N27" s="46">
        <v>540000</v>
      </c>
      <c r="O27" s="46">
        <v>180000</v>
      </c>
      <c r="P27" s="46">
        <v>3870000</v>
      </c>
      <c r="Q27" s="46">
        <v>1440000</v>
      </c>
      <c r="R27" s="46">
        <v>270000</v>
      </c>
      <c r="S27" s="46">
        <v>180000</v>
      </c>
      <c r="T27" s="48">
        <v>1890000</v>
      </c>
      <c r="U27" s="48">
        <v>33000000</v>
      </c>
      <c r="V27" s="49"/>
      <c r="W27" s="50">
        <v>34890000</v>
      </c>
      <c r="X27" s="67">
        <v>1900000</v>
      </c>
      <c r="Y27" s="10">
        <v>17538461.53846154</v>
      </c>
      <c r="Z27" s="10">
        <v>0</v>
      </c>
      <c r="AA27" s="55">
        <v>0</v>
      </c>
      <c r="AB27" s="68">
        <v>0</v>
      </c>
      <c r="AC27" s="10">
        <v>17548461.53846154</v>
      </c>
      <c r="AD27" s="54"/>
    </row>
    <row r="28" spans="1:30" ht="22.5" customHeight="1">
      <c r="A28" s="44">
        <v>3</v>
      </c>
      <c r="B28" s="69" t="s">
        <v>70</v>
      </c>
      <c r="C28" s="70"/>
      <c r="D28" s="44"/>
      <c r="E28" s="44"/>
      <c r="F28" s="46">
        <v>18000000</v>
      </c>
      <c r="G28" s="44">
        <v>75</v>
      </c>
      <c r="H28" s="46">
        <v>17307692.307692308</v>
      </c>
      <c r="I28" s="46">
        <v>1875000</v>
      </c>
      <c r="J28" s="46"/>
      <c r="K28" s="46">
        <v>19182692.307692308</v>
      </c>
      <c r="L28" s="46">
        <v>18000000</v>
      </c>
      <c r="M28" s="46">
        <v>3150000</v>
      </c>
      <c r="N28" s="46">
        <v>540000</v>
      </c>
      <c r="O28" s="46">
        <v>180000</v>
      </c>
      <c r="P28" s="46">
        <v>3870000</v>
      </c>
      <c r="Q28" s="46">
        <v>1440000</v>
      </c>
      <c r="R28" s="46">
        <v>270000</v>
      </c>
      <c r="S28" s="46">
        <v>180000</v>
      </c>
      <c r="T28" s="48">
        <v>1890000</v>
      </c>
      <c r="U28" s="48">
        <v>33000000</v>
      </c>
      <c r="V28" s="49"/>
      <c r="W28" s="50">
        <v>34890000</v>
      </c>
      <c r="X28" s="67">
        <v>1875000</v>
      </c>
      <c r="Y28" s="10">
        <v>17307692.307692308</v>
      </c>
      <c r="Z28" s="10">
        <v>0</v>
      </c>
      <c r="AA28" s="55">
        <v>0</v>
      </c>
      <c r="AB28" s="68">
        <v>0</v>
      </c>
      <c r="AC28" s="10">
        <v>17292692.307692308</v>
      </c>
      <c r="AD28" s="54"/>
    </row>
    <row r="29" spans="1:30" s="58" customFormat="1" ht="22.5" customHeight="1">
      <c r="A29" s="150" t="s">
        <v>61</v>
      </c>
      <c r="B29" s="151"/>
      <c r="C29" s="151"/>
      <c r="D29" s="152"/>
      <c r="E29" s="88"/>
      <c r="F29" s="56">
        <f t="shared" ref="F29:AD29" si="3">SUM(F26:F28)</f>
        <v>54000000</v>
      </c>
      <c r="G29" s="56">
        <f t="shared" si="3"/>
        <v>223</v>
      </c>
      <c r="H29" s="56">
        <f t="shared" si="3"/>
        <v>51461538.461538464</v>
      </c>
      <c r="I29" s="56">
        <f t="shared" si="3"/>
        <v>5575000</v>
      </c>
      <c r="J29" s="56">
        <f t="shared" si="3"/>
        <v>0</v>
      </c>
      <c r="K29" s="57">
        <f t="shared" si="3"/>
        <v>57036538.461538464</v>
      </c>
      <c r="L29" s="56">
        <f t="shared" si="3"/>
        <v>54000000</v>
      </c>
      <c r="M29" s="57">
        <f t="shared" si="3"/>
        <v>9450000</v>
      </c>
      <c r="N29" s="57">
        <f t="shared" si="3"/>
        <v>1620000</v>
      </c>
      <c r="O29" s="57">
        <f t="shared" si="3"/>
        <v>540000</v>
      </c>
      <c r="P29" s="56">
        <f t="shared" si="3"/>
        <v>11610000</v>
      </c>
      <c r="Q29" s="56">
        <f t="shared" si="3"/>
        <v>4320000</v>
      </c>
      <c r="R29" s="56">
        <f t="shared" si="3"/>
        <v>810000</v>
      </c>
      <c r="S29" s="56">
        <f t="shared" si="3"/>
        <v>540000</v>
      </c>
      <c r="T29" s="56">
        <f t="shared" si="3"/>
        <v>5670000</v>
      </c>
      <c r="U29" s="56">
        <f t="shared" si="3"/>
        <v>99000000</v>
      </c>
      <c r="V29" s="56">
        <f t="shared" si="3"/>
        <v>0</v>
      </c>
      <c r="W29" s="56">
        <f t="shared" si="3"/>
        <v>104670000</v>
      </c>
      <c r="X29" s="56">
        <f t="shared" si="3"/>
        <v>5575000</v>
      </c>
      <c r="Y29" s="56">
        <f t="shared" si="3"/>
        <v>51461538.461538464</v>
      </c>
      <c r="Z29" s="56">
        <f t="shared" si="3"/>
        <v>0</v>
      </c>
      <c r="AA29" s="56">
        <f t="shared" si="3"/>
        <v>0</v>
      </c>
      <c r="AB29" s="56">
        <f t="shared" si="3"/>
        <v>0</v>
      </c>
      <c r="AC29" s="56">
        <f t="shared" si="3"/>
        <v>51366538.461538464</v>
      </c>
      <c r="AD29" s="56">
        <f t="shared" si="3"/>
        <v>0</v>
      </c>
    </row>
    <row r="30" spans="1:30" s="62" customFormat="1" ht="24.75" customHeight="1">
      <c r="A30" s="59"/>
      <c r="B30" s="149" t="s">
        <v>64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60"/>
      <c r="Z30" s="60"/>
      <c r="AA30" s="60"/>
      <c r="AB30" s="60"/>
      <c r="AC30" s="60"/>
      <c r="AD30" s="61"/>
    </row>
    <row r="31" spans="1:30" s="71" customFormat="1" ht="22.5" customHeight="1">
      <c r="A31" s="186" t="s">
        <v>1</v>
      </c>
      <c r="B31" s="187" t="s">
        <v>2</v>
      </c>
      <c r="C31" s="186" t="s">
        <v>3</v>
      </c>
      <c r="D31" s="197" t="s">
        <v>28</v>
      </c>
      <c r="E31" s="115"/>
      <c r="F31" s="186" t="s">
        <v>4</v>
      </c>
      <c r="G31" s="186" t="s">
        <v>5</v>
      </c>
      <c r="H31" s="186" t="s">
        <v>6</v>
      </c>
      <c r="I31" s="186" t="s">
        <v>7</v>
      </c>
      <c r="J31" s="186"/>
      <c r="K31" s="186" t="s">
        <v>8</v>
      </c>
      <c r="L31" s="186" t="s">
        <v>9</v>
      </c>
      <c r="M31" s="186" t="s">
        <v>10</v>
      </c>
      <c r="N31" s="186"/>
      <c r="O31" s="186"/>
      <c r="P31" s="186" t="s">
        <v>27</v>
      </c>
      <c r="Q31" s="187" t="s">
        <v>32</v>
      </c>
      <c r="R31" s="187"/>
      <c r="S31" s="187"/>
      <c r="T31" s="187"/>
      <c r="U31" s="187"/>
      <c r="V31" s="187"/>
      <c r="W31" s="184" t="s">
        <v>32</v>
      </c>
      <c r="X31" s="184" t="s">
        <v>33</v>
      </c>
      <c r="Y31" s="184" t="s">
        <v>34</v>
      </c>
      <c r="Z31" s="184" t="s">
        <v>35</v>
      </c>
      <c r="AA31" s="184" t="s">
        <v>36</v>
      </c>
      <c r="AB31" s="182" t="s">
        <v>37</v>
      </c>
      <c r="AC31" s="182" t="s">
        <v>38</v>
      </c>
      <c r="AD31" s="180" t="s">
        <v>39</v>
      </c>
    </row>
    <row r="32" spans="1:30" s="71" customFormat="1" ht="46.8" customHeight="1">
      <c r="A32" s="186"/>
      <c r="B32" s="187"/>
      <c r="C32" s="186"/>
      <c r="D32" s="198"/>
      <c r="E32" s="116"/>
      <c r="F32" s="186"/>
      <c r="G32" s="186"/>
      <c r="H32" s="186"/>
      <c r="I32" s="100" t="s">
        <v>11</v>
      </c>
      <c r="J32" s="100" t="s">
        <v>12</v>
      </c>
      <c r="K32" s="186"/>
      <c r="L32" s="186"/>
      <c r="M32" s="100" t="s">
        <v>40</v>
      </c>
      <c r="N32" s="100" t="s">
        <v>13</v>
      </c>
      <c r="O32" s="100" t="s">
        <v>14</v>
      </c>
      <c r="P32" s="186"/>
      <c r="Q32" s="100" t="s">
        <v>25</v>
      </c>
      <c r="R32" s="100" t="s">
        <v>15</v>
      </c>
      <c r="S32" s="100" t="s">
        <v>14</v>
      </c>
      <c r="T32" s="101" t="s">
        <v>29</v>
      </c>
      <c r="U32" s="102" t="s">
        <v>30</v>
      </c>
      <c r="V32" s="102" t="s">
        <v>31</v>
      </c>
      <c r="W32" s="185"/>
      <c r="X32" s="185"/>
      <c r="Y32" s="185"/>
      <c r="Z32" s="185"/>
      <c r="AA32" s="185"/>
      <c r="AB32" s="183"/>
      <c r="AC32" s="183"/>
      <c r="AD32" s="181"/>
    </row>
    <row r="33" spans="1:30" ht="24.75" customHeight="1">
      <c r="A33" s="44">
        <v>1</v>
      </c>
      <c r="B33" s="72" t="s">
        <v>96</v>
      </c>
      <c r="C33" s="69"/>
      <c r="D33" s="44"/>
      <c r="E33" s="44"/>
      <c r="F33" s="73">
        <v>21000000</v>
      </c>
      <c r="G33" s="69">
        <v>67</v>
      </c>
      <c r="H33" s="46">
        <v>18038461.53846154</v>
      </c>
      <c r="I33" s="46">
        <v>1675000</v>
      </c>
      <c r="J33" s="46"/>
      <c r="K33" s="46">
        <v>19713461.53846154</v>
      </c>
      <c r="L33" s="46">
        <v>21000000</v>
      </c>
      <c r="M33" s="46">
        <v>3675000</v>
      </c>
      <c r="N33" s="46">
        <v>630000</v>
      </c>
      <c r="O33" s="46">
        <v>210000</v>
      </c>
      <c r="P33" s="46">
        <v>4515000</v>
      </c>
      <c r="Q33" s="46">
        <v>1680000</v>
      </c>
      <c r="R33" s="46">
        <v>315000</v>
      </c>
      <c r="S33" s="46">
        <v>210000</v>
      </c>
      <c r="T33" s="48">
        <v>2205000</v>
      </c>
      <c r="U33" s="48">
        <v>33000000</v>
      </c>
      <c r="V33" s="49"/>
      <c r="W33" s="50">
        <v>35205000</v>
      </c>
      <c r="X33" s="67">
        <v>1675000</v>
      </c>
      <c r="Y33" s="10">
        <v>18038461.53846154</v>
      </c>
      <c r="Z33" s="10">
        <v>0</v>
      </c>
      <c r="AA33" s="55">
        <v>0</v>
      </c>
      <c r="AB33" s="68">
        <v>0</v>
      </c>
      <c r="AC33" s="10">
        <v>17508461.53846154</v>
      </c>
      <c r="AD33" s="54"/>
    </row>
    <row r="34" spans="1:30" ht="22.5" customHeight="1">
      <c r="A34" s="44">
        <v>2</v>
      </c>
      <c r="B34" s="72" t="s">
        <v>75</v>
      </c>
      <c r="C34" s="69"/>
      <c r="D34" s="44"/>
      <c r="E34" s="44"/>
      <c r="F34" s="73">
        <v>16500000</v>
      </c>
      <c r="G34" s="69">
        <v>67</v>
      </c>
      <c r="H34" s="46">
        <v>14173076.923076924</v>
      </c>
      <c r="I34" s="46">
        <v>1675000</v>
      </c>
      <c r="J34" s="46"/>
      <c r="K34" s="46">
        <v>15848076.923076924</v>
      </c>
      <c r="L34" s="46">
        <v>16500000</v>
      </c>
      <c r="M34" s="46">
        <v>2887499.9999999995</v>
      </c>
      <c r="N34" s="46">
        <v>495000</v>
      </c>
      <c r="O34" s="46">
        <v>165000</v>
      </c>
      <c r="P34" s="46">
        <v>3547500</v>
      </c>
      <c r="Q34" s="46">
        <v>1320000</v>
      </c>
      <c r="R34" s="46">
        <v>247500</v>
      </c>
      <c r="S34" s="46">
        <v>165000</v>
      </c>
      <c r="T34" s="48">
        <v>1732500</v>
      </c>
      <c r="U34" s="48">
        <v>33000000</v>
      </c>
      <c r="V34" s="49"/>
      <c r="W34" s="50">
        <v>34732500</v>
      </c>
      <c r="X34" s="67">
        <v>1675000</v>
      </c>
      <c r="Y34" s="10">
        <v>14173076.923076924</v>
      </c>
      <c r="Z34" s="10">
        <v>0</v>
      </c>
      <c r="AA34" s="55">
        <v>0</v>
      </c>
      <c r="AB34" s="68">
        <v>0</v>
      </c>
      <c r="AC34" s="10">
        <v>14115576.923076924</v>
      </c>
      <c r="AD34" s="54"/>
    </row>
    <row r="35" spans="1:30" s="58" customFormat="1" ht="22.5" customHeight="1">
      <c r="A35" s="150" t="s">
        <v>61</v>
      </c>
      <c r="B35" s="151"/>
      <c r="C35" s="151"/>
      <c r="D35" s="152"/>
      <c r="E35" s="88"/>
      <c r="F35" s="56">
        <f t="shared" ref="F35:AD35" si="4">SUM(F33:F34)</f>
        <v>37500000</v>
      </c>
      <c r="G35" s="56">
        <f t="shared" si="4"/>
        <v>134</v>
      </c>
      <c r="H35" s="56">
        <f t="shared" si="4"/>
        <v>32211538.461538464</v>
      </c>
      <c r="I35" s="56">
        <f t="shared" si="4"/>
        <v>3350000</v>
      </c>
      <c r="J35" s="56">
        <f t="shared" si="4"/>
        <v>0</v>
      </c>
      <c r="K35" s="57">
        <f t="shared" si="4"/>
        <v>35561538.461538464</v>
      </c>
      <c r="L35" s="56">
        <f t="shared" si="4"/>
        <v>37500000</v>
      </c>
      <c r="M35" s="57">
        <f t="shared" si="4"/>
        <v>6562500</v>
      </c>
      <c r="N35" s="57">
        <f t="shared" si="4"/>
        <v>1125000</v>
      </c>
      <c r="O35" s="57">
        <f t="shared" si="4"/>
        <v>375000</v>
      </c>
      <c r="P35" s="56">
        <f t="shared" si="4"/>
        <v>8062500</v>
      </c>
      <c r="Q35" s="56">
        <f t="shared" si="4"/>
        <v>3000000</v>
      </c>
      <c r="R35" s="56">
        <f t="shared" si="4"/>
        <v>562500</v>
      </c>
      <c r="S35" s="56">
        <f t="shared" si="4"/>
        <v>375000</v>
      </c>
      <c r="T35" s="56">
        <f t="shared" si="4"/>
        <v>3937500</v>
      </c>
      <c r="U35" s="56">
        <f t="shared" si="4"/>
        <v>66000000</v>
      </c>
      <c r="V35" s="56">
        <f t="shared" si="4"/>
        <v>0</v>
      </c>
      <c r="W35" s="56">
        <f t="shared" si="4"/>
        <v>69937500</v>
      </c>
      <c r="X35" s="56">
        <f t="shared" si="4"/>
        <v>3350000</v>
      </c>
      <c r="Y35" s="56">
        <f t="shared" si="4"/>
        <v>32211538.461538464</v>
      </c>
      <c r="Z35" s="56">
        <f t="shared" si="4"/>
        <v>0</v>
      </c>
      <c r="AA35" s="56">
        <f t="shared" si="4"/>
        <v>0</v>
      </c>
      <c r="AB35" s="56">
        <f t="shared" si="4"/>
        <v>0</v>
      </c>
      <c r="AC35" s="56">
        <f t="shared" si="4"/>
        <v>31624038.461538464</v>
      </c>
      <c r="AD35" s="56">
        <f t="shared" si="4"/>
        <v>0</v>
      </c>
    </row>
    <row r="36" spans="1:30" s="62" customFormat="1" ht="24.75" customHeight="1">
      <c r="A36" s="59"/>
      <c r="B36" s="149" t="s">
        <v>65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60"/>
      <c r="Z36" s="60"/>
      <c r="AA36" s="60"/>
      <c r="AB36" s="60"/>
      <c r="AC36" s="60"/>
      <c r="AD36" s="61"/>
    </row>
    <row r="37" spans="1:30" s="71" customFormat="1" ht="22.5" customHeight="1">
      <c r="A37" s="196" t="s">
        <v>1</v>
      </c>
      <c r="B37" s="202" t="s">
        <v>2</v>
      </c>
      <c r="C37" s="196" t="s">
        <v>3</v>
      </c>
      <c r="D37" s="200" t="s">
        <v>28</v>
      </c>
      <c r="E37" s="117"/>
      <c r="F37" s="196" t="s">
        <v>4</v>
      </c>
      <c r="G37" s="196" t="s">
        <v>5</v>
      </c>
      <c r="H37" s="196" t="s">
        <v>6</v>
      </c>
      <c r="I37" s="196" t="s">
        <v>7</v>
      </c>
      <c r="J37" s="196"/>
      <c r="K37" s="196" t="s">
        <v>8</v>
      </c>
      <c r="L37" s="196" t="s">
        <v>9</v>
      </c>
      <c r="M37" s="196" t="s">
        <v>10</v>
      </c>
      <c r="N37" s="196"/>
      <c r="O37" s="196"/>
      <c r="P37" s="196" t="s">
        <v>27</v>
      </c>
      <c r="Q37" s="202" t="s">
        <v>32</v>
      </c>
      <c r="R37" s="202"/>
      <c r="S37" s="202"/>
      <c r="T37" s="202"/>
      <c r="U37" s="202"/>
      <c r="V37" s="202"/>
      <c r="W37" s="194" t="s">
        <v>32</v>
      </c>
      <c r="X37" s="194" t="s">
        <v>33</v>
      </c>
      <c r="Y37" s="194" t="s">
        <v>34</v>
      </c>
      <c r="Z37" s="194" t="s">
        <v>35</v>
      </c>
      <c r="AA37" s="194" t="s">
        <v>36</v>
      </c>
      <c r="AB37" s="192" t="s">
        <v>37</v>
      </c>
      <c r="AC37" s="192" t="s">
        <v>38</v>
      </c>
      <c r="AD37" s="190" t="s">
        <v>39</v>
      </c>
    </row>
    <row r="38" spans="1:30" s="71" customFormat="1" ht="46.8" customHeight="1">
      <c r="A38" s="196"/>
      <c r="B38" s="202"/>
      <c r="C38" s="196"/>
      <c r="D38" s="201"/>
      <c r="E38" s="118"/>
      <c r="F38" s="196"/>
      <c r="G38" s="196"/>
      <c r="H38" s="196"/>
      <c r="I38" s="106" t="s">
        <v>11</v>
      </c>
      <c r="J38" s="106" t="s">
        <v>12</v>
      </c>
      <c r="K38" s="196"/>
      <c r="L38" s="196"/>
      <c r="M38" s="106" t="s">
        <v>40</v>
      </c>
      <c r="N38" s="106" t="s">
        <v>13</v>
      </c>
      <c r="O38" s="106" t="s">
        <v>14</v>
      </c>
      <c r="P38" s="196"/>
      <c r="Q38" s="106" t="s">
        <v>25</v>
      </c>
      <c r="R38" s="106" t="s">
        <v>15</v>
      </c>
      <c r="S38" s="106" t="s">
        <v>14</v>
      </c>
      <c r="T38" s="107" t="s">
        <v>29</v>
      </c>
      <c r="U38" s="108" t="s">
        <v>30</v>
      </c>
      <c r="V38" s="108" t="s">
        <v>31</v>
      </c>
      <c r="W38" s="195"/>
      <c r="X38" s="195"/>
      <c r="Y38" s="195"/>
      <c r="Z38" s="195"/>
      <c r="AA38" s="195"/>
      <c r="AB38" s="193"/>
      <c r="AC38" s="193"/>
      <c r="AD38" s="191"/>
    </row>
    <row r="39" spans="1:30" ht="24.75" customHeight="1">
      <c r="A39" s="44">
        <v>1</v>
      </c>
      <c r="B39" s="69" t="s">
        <v>90</v>
      </c>
      <c r="C39" s="44"/>
      <c r="D39" s="44"/>
      <c r="E39" s="44"/>
      <c r="F39" s="46">
        <v>24000000</v>
      </c>
      <c r="G39" s="46">
        <v>71</v>
      </c>
      <c r="H39" s="46">
        <v>21846153.846153844</v>
      </c>
      <c r="I39" s="46">
        <v>1775000</v>
      </c>
      <c r="J39" s="46"/>
      <c r="K39" s="46">
        <v>23621153.846153844</v>
      </c>
      <c r="L39" s="46">
        <v>24000000</v>
      </c>
      <c r="M39" s="46">
        <v>4200000</v>
      </c>
      <c r="N39" s="46">
        <v>720000</v>
      </c>
      <c r="O39" s="46">
        <v>240000</v>
      </c>
      <c r="P39" s="46">
        <v>5160000</v>
      </c>
      <c r="Q39" s="46">
        <v>1920000</v>
      </c>
      <c r="R39" s="46">
        <v>360000</v>
      </c>
      <c r="S39" s="46">
        <v>240000</v>
      </c>
      <c r="T39" s="48">
        <v>2520000</v>
      </c>
      <c r="U39" s="48">
        <v>33000000</v>
      </c>
      <c r="V39" s="49"/>
      <c r="W39" s="50">
        <v>35520000</v>
      </c>
      <c r="X39" s="67">
        <v>1775000</v>
      </c>
      <c r="Y39" s="10">
        <v>21846153.846153844</v>
      </c>
      <c r="Z39" s="10">
        <v>0</v>
      </c>
      <c r="AA39" s="55">
        <v>0</v>
      </c>
      <c r="AB39" s="68">
        <v>0</v>
      </c>
      <c r="AC39" s="10">
        <v>21101153.846153844</v>
      </c>
      <c r="AD39" s="54"/>
    </row>
    <row r="40" spans="1:30" ht="22.5" customHeight="1">
      <c r="A40" s="44">
        <v>3</v>
      </c>
      <c r="B40" s="69" t="s">
        <v>78</v>
      </c>
      <c r="C40" s="44"/>
      <c r="D40" s="44"/>
      <c r="E40" s="44"/>
      <c r="F40" s="46">
        <v>21600000</v>
      </c>
      <c r="G40" s="46">
        <v>71</v>
      </c>
      <c r="H40" s="46">
        <v>19661538.461538464</v>
      </c>
      <c r="I40" s="46">
        <v>1775000</v>
      </c>
      <c r="J40" s="46"/>
      <c r="K40" s="46">
        <v>21436538.461538464</v>
      </c>
      <c r="L40" s="46">
        <v>21600000</v>
      </c>
      <c r="M40" s="46">
        <v>3780000</v>
      </c>
      <c r="N40" s="46">
        <v>648000</v>
      </c>
      <c r="O40" s="46">
        <v>216000</v>
      </c>
      <c r="P40" s="46">
        <v>4644000</v>
      </c>
      <c r="Q40" s="46">
        <v>1728000</v>
      </c>
      <c r="R40" s="46">
        <v>324000</v>
      </c>
      <c r="S40" s="46">
        <v>216000</v>
      </c>
      <c r="T40" s="48">
        <v>2268000</v>
      </c>
      <c r="U40" s="48">
        <v>33000000</v>
      </c>
      <c r="V40" s="49"/>
      <c r="W40" s="50">
        <v>35268000</v>
      </c>
      <c r="X40" s="67">
        <v>1775000</v>
      </c>
      <c r="Y40" s="10">
        <v>19661538.461538464</v>
      </c>
      <c r="Z40" s="10">
        <v>0</v>
      </c>
      <c r="AA40" s="55">
        <v>0</v>
      </c>
      <c r="AB40" s="68">
        <v>0</v>
      </c>
      <c r="AC40" s="10">
        <v>19168538.461538464</v>
      </c>
      <c r="AD40" s="54"/>
    </row>
    <row r="41" spans="1:30" s="58" customFormat="1" ht="22.5" customHeight="1">
      <c r="A41" s="150" t="s">
        <v>61</v>
      </c>
      <c r="B41" s="151"/>
      <c r="C41" s="151"/>
      <c r="D41" s="152"/>
      <c r="E41" s="88"/>
      <c r="F41" s="56">
        <f t="shared" ref="F41:AD41" si="5">SUM(F39:F40)</f>
        <v>45600000</v>
      </c>
      <c r="G41" s="56">
        <f t="shared" si="5"/>
        <v>142</v>
      </c>
      <c r="H41" s="56">
        <f t="shared" si="5"/>
        <v>41507692.307692304</v>
      </c>
      <c r="I41" s="56">
        <f t="shared" si="5"/>
        <v>3550000</v>
      </c>
      <c r="J41" s="56">
        <f t="shared" si="5"/>
        <v>0</v>
      </c>
      <c r="K41" s="57">
        <f t="shared" si="5"/>
        <v>45057692.307692304</v>
      </c>
      <c r="L41" s="56">
        <f t="shared" si="5"/>
        <v>45600000</v>
      </c>
      <c r="M41" s="57">
        <f t="shared" si="5"/>
        <v>7980000</v>
      </c>
      <c r="N41" s="57">
        <f t="shared" si="5"/>
        <v>1368000</v>
      </c>
      <c r="O41" s="57">
        <f t="shared" si="5"/>
        <v>456000</v>
      </c>
      <c r="P41" s="56">
        <f t="shared" si="5"/>
        <v>9804000</v>
      </c>
      <c r="Q41" s="56">
        <f t="shared" si="5"/>
        <v>3648000</v>
      </c>
      <c r="R41" s="56">
        <f t="shared" si="5"/>
        <v>684000</v>
      </c>
      <c r="S41" s="56">
        <f t="shared" si="5"/>
        <v>456000</v>
      </c>
      <c r="T41" s="56">
        <f t="shared" si="5"/>
        <v>4788000</v>
      </c>
      <c r="U41" s="56">
        <f t="shared" si="5"/>
        <v>66000000</v>
      </c>
      <c r="V41" s="56">
        <f t="shared" si="5"/>
        <v>0</v>
      </c>
      <c r="W41" s="56">
        <f t="shared" si="5"/>
        <v>70788000</v>
      </c>
      <c r="X41" s="56">
        <f t="shared" si="5"/>
        <v>3550000</v>
      </c>
      <c r="Y41" s="56">
        <f t="shared" si="5"/>
        <v>41507692.307692304</v>
      </c>
      <c r="Z41" s="56">
        <f t="shared" si="5"/>
        <v>0</v>
      </c>
      <c r="AA41" s="56">
        <f t="shared" si="5"/>
        <v>0</v>
      </c>
      <c r="AB41" s="56">
        <f t="shared" si="5"/>
        <v>0</v>
      </c>
      <c r="AC41" s="56">
        <f t="shared" si="5"/>
        <v>40269692.307692304</v>
      </c>
      <c r="AD41" s="56">
        <f t="shared" si="5"/>
        <v>0</v>
      </c>
    </row>
    <row r="42" spans="1:30" s="62" customFormat="1" ht="24.75" customHeight="1">
      <c r="A42" s="59"/>
      <c r="B42" s="149" t="s">
        <v>66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60"/>
      <c r="Z42" s="60"/>
      <c r="AA42" s="60"/>
      <c r="AB42" s="60"/>
      <c r="AC42" s="60"/>
      <c r="AD42" s="61"/>
    </row>
    <row r="43" spans="1:30" s="71" customFormat="1" ht="22.5" customHeight="1">
      <c r="A43" s="199" t="s">
        <v>1</v>
      </c>
      <c r="B43" s="209" t="s">
        <v>2</v>
      </c>
      <c r="C43" s="199" t="s">
        <v>3</v>
      </c>
      <c r="D43" s="207" t="s">
        <v>28</v>
      </c>
      <c r="E43" s="119"/>
      <c r="F43" s="199" t="s">
        <v>4</v>
      </c>
      <c r="G43" s="199" t="s">
        <v>5</v>
      </c>
      <c r="H43" s="199" t="s">
        <v>6</v>
      </c>
      <c r="I43" s="199" t="s">
        <v>7</v>
      </c>
      <c r="J43" s="199"/>
      <c r="K43" s="199" t="s">
        <v>8</v>
      </c>
      <c r="L43" s="199" t="s">
        <v>9</v>
      </c>
      <c r="M43" s="199" t="s">
        <v>10</v>
      </c>
      <c r="N43" s="199"/>
      <c r="O43" s="199"/>
      <c r="P43" s="199" t="s">
        <v>27</v>
      </c>
      <c r="Q43" s="209" t="s">
        <v>32</v>
      </c>
      <c r="R43" s="209"/>
      <c r="S43" s="209"/>
      <c r="T43" s="209"/>
      <c r="U43" s="209"/>
      <c r="V43" s="209"/>
      <c r="W43" s="214" t="s">
        <v>32</v>
      </c>
      <c r="X43" s="214" t="s">
        <v>33</v>
      </c>
      <c r="Y43" s="214" t="s">
        <v>34</v>
      </c>
      <c r="Z43" s="214" t="s">
        <v>35</v>
      </c>
      <c r="AA43" s="214" t="s">
        <v>36</v>
      </c>
      <c r="AB43" s="212" t="s">
        <v>37</v>
      </c>
      <c r="AC43" s="212" t="s">
        <v>38</v>
      </c>
      <c r="AD43" s="210" t="s">
        <v>39</v>
      </c>
    </row>
    <row r="44" spans="1:30" s="71" customFormat="1" ht="46.8" customHeight="1">
      <c r="A44" s="199"/>
      <c r="B44" s="209"/>
      <c r="C44" s="199"/>
      <c r="D44" s="208"/>
      <c r="E44" s="120"/>
      <c r="F44" s="199"/>
      <c r="G44" s="199"/>
      <c r="H44" s="199"/>
      <c r="I44" s="103" t="s">
        <v>11</v>
      </c>
      <c r="J44" s="103" t="s">
        <v>12</v>
      </c>
      <c r="K44" s="199"/>
      <c r="L44" s="199"/>
      <c r="M44" s="103" t="s">
        <v>40</v>
      </c>
      <c r="N44" s="103" t="s">
        <v>13</v>
      </c>
      <c r="O44" s="103" t="s">
        <v>14</v>
      </c>
      <c r="P44" s="199"/>
      <c r="Q44" s="103" t="s">
        <v>25</v>
      </c>
      <c r="R44" s="103" t="s">
        <v>15</v>
      </c>
      <c r="S44" s="103" t="s">
        <v>14</v>
      </c>
      <c r="T44" s="104" t="s">
        <v>29</v>
      </c>
      <c r="U44" s="105" t="s">
        <v>30</v>
      </c>
      <c r="V44" s="105" t="s">
        <v>31</v>
      </c>
      <c r="W44" s="215"/>
      <c r="X44" s="215"/>
      <c r="Y44" s="215"/>
      <c r="Z44" s="215"/>
      <c r="AA44" s="215"/>
      <c r="AB44" s="213"/>
      <c r="AC44" s="213"/>
      <c r="AD44" s="211"/>
    </row>
    <row r="45" spans="1:30" ht="24.75" customHeight="1">
      <c r="A45" s="44">
        <v>1</v>
      </c>
      <c r="B45" s="69" t="s">
        <v>81</v>
      </c>
      <c r="C45" s="44"/>
      <c r="D45" s="44"/>
      <c r="E45" s="44"/>
      <c r="F45" s="46">
        <v>24000000</v>
      </c>
      <c r="G45" s="46">
        <v>74</v>
      </c>
      <c r="H45" s="46">
        <v>22769230.769230768</v>
      </c>
      <c r="I45" s="46">
        <v>1850000</v>
      </c>
      <c r="J45" s="46"/>
      <c r="K45" s="46">
        <v>24619230.769230768</v>
      </c>
      <c r="L45" s="46">
        <v>24000000</v>
      </c>
      <c r="M45" s="46">
        <v>4200000</v>
      </c>
      <c r="N45" s="46">
        <v>720000</v>
      </c>
      <c r="O45" s="46">
        <v>240000</v>
      </c>
      <c r="P45" s="46">
        <v>5160000</v>
      </c>
      <c r="Q45" s="46">
        <v>1920000</v>
      </c>
      <c r="R45" s="46">
        <v>360000</v>
      </c>
      <c r="S45" s="46">
        <v>240000</v>
      </c>
      <c r="T45" s="48">
        <v>2520000</v>
      </c>
      <c r="U45" s="48">
        <v>33000000</v>
      </c>
      <c r="V45" s="49"/>
      <c r="W45" s="50">
        <v>35520000</v>
      </c>
      <c r="X45" s="67">
        <v>1850000</v>
      </c>
      <c r="Y45" s="10">
        <v>22769230.769230768</v>
      </c>
      <c r="Z45" s="10">
        <v>0</v>
      </c>
      <c r="AA45" s="55">
        <v>0</v>
      </c>
      <c r="AB45" s="68">
        <v>0</v>
      </c>
      <c r="AC45" s="10">
        <v>22099230.769230768</v>
      </c>
      <c r="AD45" s="54"/>
    </row>
    <row r="46" spans="1:30" ht="22.5" customHeight="1">
      <c r="A46" s="44">
        <v>2</v>
      </c>
      <c r="B46" s="69" t="s">
        <v>92</v>
      </c>
      <c r="C46" s="44"/>
      <c r="D46" s="44"/>
      <c r="E46" s="44"/>
      <c r="F46" s="46">
        <v>24000000</v>
      </c>
      <c r="G46" s="46">
        <v>74</v>
      </c>
      <c r="H46" s="46">
        <v>22769230.769230768</v>
      </c>
      <c r="I46" s="46">
        <v>1850000</v>
      </c>
      <c r="J46" s="46"/>
      <c r="K46" s="46">
        <v>24619230.769230768</v>
      </c>
      <c r="L46" s="46">
        <v>24000000</v>
      </c>
      <c r="M46" s="46">
        <v>4200000</v>
      </c>
      <c r="N46" s="46">
        <v>720000</v>
      </c>
      <c r="O46" s="46">
        <v>240000</v>
      </c>
      <c r="P46" s="46">
        <v>5160000</v>
      </c>
      <c r="Q46" s="46">
        <v>1920000</v>
      </c>
      <c r="R46" s="46">
        <v>360000</v>
      </c>
      <c r="S46" s="46">
        <v>240000</v>
      </c>
      <c r="T46" s="48">
        <v>2520000</v>
      </c>
      <c r="U46" s="48">
        <v>33000000</v>
      </c>
      <c r="V46" s="49"/>
      <c r="W46" s="50">
        <v>35520000</v>
      </c>
      <c r="X46" s="67">
        <v>1850000</v>
      </c>
      <c r="Y46" s="10">
        <v>22769230.769230768</v>
      </c>
      <c r="Z46" s="10">
        <v>0</v>
      </c>
      <c r="AA46" s="55">
        <v>0</v>
      </c>
      <c r="AB46" s="68">
        <v>0</v>
      </c>
      <c r="AC46" s="10">
        <v>22099230.769230768</v>
      </c>
      <c r="AD46" s="54"/>
    </row>
    <row r="47" spans="1:30" s="58" customFormat="1" ht="22.5" customHeight="1">
      <c r="A47" s="150" t="s">
        <v>61</v>
      </c>
      <c r="B47" s="151"/>
      <c r="C47" s="151"/>
      <c r="D47" s="152"/>
      <c r="E47" s="88"/>
      <c r="F47" s="56">
        <f t="shared" ref="F47:AD47" si="6">SUM(F45:F46)</f>
        <v>48000000</v>
      </c>
      <c r="G47" s="56">
        <f t="shared" si="6"/>
        <v>148</v>
      </c>
      <c r="H47" s="56">
        <f t="shared" si="6"/>
        <v>45538461.538461536</v>
      </c>
      <c r="I47" s="56">
        <f t="shared" si="6"/>
        <v>3700000</v>
      </c>
      <c r="J47" s="56">
        <f t="shared" si="6"/>
        <v>0</v>
      </c>
      <c r="K47" s="57">
        <f t="shared" si="6"/>
        <v>49238461.538461536</v>
      </c>
      <c r="L47" s="56">
        <f t="shared" si="6"/>
        <v>48000000</v>
      </c>
      <c r="M47" s="57">
        <f t="shared" si="6"/>
        <v>8400000</v>
      </c>
      <c r="N47" s="57">
        <f t="shared" si="6"/>
        <v>1440000</v>
      </c>
      <c r="O47" s="57">
        <f t="shared" si="6"/>
        <v>480000</v>
      </c>
      <c r="P47" s="56">
        <f t="shared" si="6"/>
        <v>10320000</v>
      </c>
      <c r="Q47" s="56">
        <f t="shared" si="6"/>
        <v>3840000</v>
      </c>
      <c r="R47" s="56">
        <f t="shared" si="6"/>
        <v>720000</v>
      </c>
      <c r="S47" s="56">
        <f t="shared" si="6"/>
        <v>480000</v>
      </c>
      <c r="T47" s="56">
        <f t="shared" si="6"/>
        <v>5040000</v>
      </c>
      <c r="U47" s="56">
        <f t="shared" si="6"/>
        <v>66000000</v>
      </c>
      <c r="V47" s="56">
        <f t="shared" si="6"/>
        <v>0</v>
      </c>
      <c r="W47" s="56">
        <f t="shared" si="6"/>
        <v>71040000</v>
      </c>
      <c r="X47" s="56">
        <f t="shared" si="6"/>
        <v>3700000</v>
      </c>
      <c r="Y47" s="56">
        <f t="shared" si="6"/>
        <v>45538461.538461536</v>
      </c>
      <c r="Z47" s="56">
        <f t="shared" si="6"/>
        <v>0</v>
      </c>
      <c r="AA47" s="56">
        <f t="shared" si="6"/>
        <v>0</v>
      </c>
      <c r="AB47" s="56">
        <f t="shared" si="6"/>
        <v>0</v>
      </c>
      <c r="AC47" s="56">
        <f t="shared" si="6"/>
        <v>44198461.538461536</v>
      </c>
      <c r="AD47" s="56">
        <f t="shared" si="6"/>
        <v>0</v>
      </c>
    </row>
    <row r="48" spans="1:30" s="76" customFormat="1" ht="42.6" customHeight="1">
      <c r="A48" s="203" t="s">
        <v>16</v>
      </c>
      <c r="B48" s="204"/>
      <c r="C48" s="204"/>
      <c r="D48" s="205"/>
      <c r="E48" s="86"/>
      <c r="F48" s="74">
        <f t="shared" ref="F48:AC48" si="7">F11+F17+F22+F29+F35+F41+F47</f>
        <v>308100000</v>
      </c>
      <c r="G48" s="74">
        <f t="shared" si="7"/>
        <v>979</v>
      </c>
      <c r="H48" s="74">
        <f t="shared" si="7"/>
        <v>281334615.38461542</v>
      </c>
      <c r="I48" s="74">
        <f t="shared" si="7"/>
        <v>24475000</v>
      </c>
      <c r="J48" s="74">
        <f t="shared" si="7"/>
        <v>0</v>
      </c>
      <c r="K48" s="74">
        <f t="shared" si="7"/>
        <v>305809615.38461542</v>
      </c>
      <c r="L48" s="74">
        <f t="shared" si="7"/>
        <v>308100000</v>
      </c>
      <c r="M48" s="75">
        <f t="shared" si="7"/>
        <v>53917500</v>
      </c>
      <c r="N48" s="75">
        <f t="shared" si="7"/>
        <v>9243000</v>
      </c>
      <c r="O48" s="75">
        <f t="shared" si="7"/>
        <v>3081000</v>
      </c>
      <c r="P48" s="74">
        <f t="shared" si="7"/>
        <v>66241500</v>
      </c>
      <c r="Q48" s="75">
        <f t="shared" si="7"/>
        <v>24648000</v>
      </c>
      <c r="R48" s="75">
        <f t="shared" si="7"/>
        <v>4621500</v>
      </c>
      <c r="S48" s="75">
        <f t="shared" si="7"/>
        <v>3081000</v>
      </c>
      <c r="T48" s="74">
        <f t="shared" si="7"/>
        <v>32350500</v>
      </c>
      <c r="U48" s="74">
        <f t="shared" si="7"/>
        <v>462000000</v>
      </c>
      <c r="V48" s="74">
        <f t="shared" si="7"/>
        <v>13200000</v>
      </c>
      <c r="W48" s="74">
        <f t="shared" si="7"/>
        <v>506350500</v>
      </c>
      <c r="X48" s="74">
        <f t="shared" si="7"/>
        <v>24475000</v>
      </c>
      <c r="Y48" s="74">
        <f t="shared" si="7"/>
        <v>281334615.38461542</v>
      </c>
      <c r="Z48" s="74">
        <f t="shared" si="7"/>
        <v>2220000</v>
      </c>
      <c r="AA48" s="75">
        <f t="shared" si="7"/>
        <v>111000</v>
      </c>
      <c r="AB48" s="74">
        <f t="shared" si="7"/>
        <v>0</v>
      </c>
      <c r="AC48" s="75">
        <f t="shared" si="7"/>
        <v>273348115.38461542</v>
      </c>
      <c r="AD48" s="74">
        <f>AD47+AD41</f>
        <v>0</v>
      </c>
    </row>
    <row r="49" spans="2:28" ht="20.100000000000001" customHeight="1">
      <c r="B49" s="148" t="s">
        <v>20</v>
      </c>
      <c r="C49" s="148"/>
      <c r="D49" s="148"/>
      <c r="E49" s="148"/>
      <c r="F49" s="148"/>
      <c r="L49" s="153" t="s">
        <v>21</v>
      </c>
      <c r="M49" s="153"/>
      <c r="N49" s="153"/>
      <c r="O49" s="153"/>
      <c r="P49" s="153"/>
      <c r="Q49" s="153" t="s">
        <v>22</v>
      </c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</row>
    <row r="50" spans="2:28" ht="20.399999999999999" customHeight="1">
      <c r="B50" s="144" t="s">
        <v>23</v>
      </c>
      <c r="C50" s="144"/>
      <c r="D50" s="144"/>
      <c r="E50" s="144"/>
      <c r="F50" s="144"/>
      <c r="L50" s="144" t="s">
        <v>23</v>
      </c>
      <c r="M50" s="144"/>
      <c r="N50" s="144"/>
      <c r="O50" s="144"/>
      <c r="P50" s="144"/>
      <c r="Q50" s="145" t="s">
        <v>24</v>
      </c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</row>
    <row r="51" spans="2:28" ht="20.100000000000001" customHeight="1">
      <c r="AA51" s="79"/>
    </row>
    <row r="52" spans="2:28" ht="20.100000000000001" customHeight="1">
      <c r="AA52" s="79"/>
    </row>
    <row r="53" spans="2:28" ht="20.100000000000001" customHeight="1">
      <c r="AA53" s="79"/>
    </row>
    <row r="54" spans="2:28" ht="20.100000000000001" customHeight="1">
      <c r="AA54" s="79"/>
    </row>
    <row r="55" spans="2:28" ht="20.100000000000001" customHeight="1">
      <c r="AA55" s="79"/>
    </row>
    <row r="56" spans="2:28" ht="20.100000000000001" customHeight="1">
      <c r="AA56" s="79"/>
    </row>
    <row r="57" spans="2:28" ht="20.100000000000001" customHeight="1">
      <c r="AA57" s="79"/>
    </row>
    <row r="58" spans="2:28" ht="20.100000000000001" customHeight="1">
      <c r="AA58" s="79"/>
    </row>
    <row r="59" spans="2:28" ht="20.100000000000001" customHeight="1">
      <c r="AA59" s="79"/>
    </row>
    <row r="60" spans="2:28" ht="20.100000000000001" customHeight="1">
      <c r="AA60" s="79"/>
    </row>
    <row r="61" spans="2:28" ht="20.100000000000001" customHeight="1">
      <c r="AA61" s="79"/>
    </row>
    <row r="62" spans="2:28" ht="20.100000000000001" customHeight="1">
      <c r="AA62" s="79"/>
    </row>
    <row r="63" spans="2:28" ht="20.100000000000001" customHeight="1">
      <c r="AA63" s="79"/>
    </row>
    <row r="64" spans="2:28" ht="20.100000000000001" customHeight="1">
      <c r="AA64" s="79"/>
    </row>
    <row r="65" spans="27:27" ht="20.100000000000001" customHeight="1">
      <c r="AA65" s="79"/>
    </row>
    <row r="66" spans="27:27" ht="20.100000000000001" customHeight="1">
      <c r="AA66" s="79"/>
    </row>
    <row r="67" spans="27:27" ht="20.100000000000001" customHeight="1">
      <c r="AA67" s="79"/>
    </row>
    <row r="68" spans="27:27" ht="20.100000000000001" customHeight="1">
      <c r="AA68" s="79"/>
    </row>
    <row r="69" spans="27:27" ht="20.100000000000001" customHeight="1">
      <c r="AA69" s="79"/>
    </row>
    <row r="70" spans="27:27" ht="20.100000000000001" customHeight="1">
      <c r="AA70" s="79"/>
    </row>
    <row r="71" spans="27:27" ht="20.100000000000001" customHeight="1">
      <c r="AA71" s="79"/>
    </row>
    <row r="72" spans="27:27" ht="20.100000000000001" customHeight="1">
      <c r="AA72" s="79"/>
    </row>
    <row r="73" spans="27:27" ht="20.100000000000001" customHeight="1">
      <c r="AA73" s="79"/>
    </row>
    <row r="74" spans="27:27" ht="20.100000000000001" customHeight="1">
      <c r="AA74" s="79"/>
    </row>
    <row r="75" spans="27:27" ht="20.100000000000001" customHeight="1">
      <c r="AA75" s="79"/>
    </row>
    <row r="76" spans="27:27" ht="20.100000000000001" customHeight="1">
      <c r="AA76" s="79"/>
    </row>
    <row r="77" spans="27:27" ht="20.100000000000001" customHeight="1">
      <c r="AA77" s="79"/>
    </row>
  </sheetData>
  <dataConsolidate>
    <dataRefs count="3">
      <dataRef ref="B45:AC46" sheet="THANG 02"/>
      <dataRef ref="B45:AC46" sheet="THANG 03"/>
      <dataRef ref="B45:AC46" sheet="thang 1"/>
    </dataRefs>
  </dataConsolidate>
  <mergeCells count="174">
    <mergeCell ref="B50:F50"/>
    <mergeCell ref="L50:P50"/>
    <mergeCell ref="Q50:AB50"/>
    <mergeCell ref="E7:E8"/>
    <mergeCell ref="AB43:AB44"/>
    <mergeCell ref="AC43:AC44"/>
    <mergeCell ref="AD43:AD44"/>
    <mergeCell ref="A47:D47"/>
    <mergeCell ref="A48:D48"/>
    <mergeCell ref="B49:F49"/>
    <mergeCell ref="L49:P49"/>
    <mergeCell ref="Q49:AB49"/>
    <mergeCell ref="Q43:V43"/>
    <mergeCell ref="W43:W44"/>
    <mergeCell ref="X43:X44"/>
    <mergeCell ref="Y43:Y44"/>
    <mergeCell ref="Z43:Z44"/>
    <mergeCell ref="AA43:AA44"/>
    <mergeCell ref="H43:H44"/>
    <mergeCell ref="I43:J43"/>
    <mergeCell ref="K43:K44"/>
    <mergeCell ref="L43:L44"/>
    <mergeCell ref="M43:O43"/>
    <mergeCell ref="P43:P44"/>
    <mergeCell ref="AD37:AD38"/>
    <mergeCell ref="C31:C32"/>
    <mergeCell ref="A43:A44"/>
    <mergeCell ref="B43:B44"/>
    <mergeCell ref="C43:C44"/>
    <mergeCell ref="D43:D44"/>
    <mergeCell ref="F43:F44"/>
    <mergeCell ref="G43:G44"/>
    <mergeCell ref="AA37:AA38"/>
    <mergeCell ref="AB37:AB38"/>
    <mergeCell ref="AC37:AC38"/>
    <mergeCell ref="A41:D41"/>
    <mergeCell ref="B42:X42"/>
    <mergeCell ref="P37:P38"/>
    <mergeCell ref="Q37:V37"/>
    <mergeCell ref="W37:W38"/>
    <mergeCell ref="X37:X38"/>
    <mergeCell ref="Y37:Y38"/>
    <mergeCell ref="Z37:Z38"/>
    <mergeCell ref="G37:G38"/>
    <mergeCell ref="H37:H38"/>
    <mergeCell ref="I37:J37"/>
    <mergeCell ref="K37:K38"/>
    <mergeCell ref="L37:L38"/>
    <mergeCell ref="Y31:Y32"/>
    <mergeCell ref="Z31:Z32"/>
    <mergeCell ref="AA31:AA32"/>
    <mergeCell ref="H31:H32"/>
    <mergeCell ref="I31:J31"/>
    <mergeCell ref="K31:K32"/>
    <mergeCell ref="L31:L32"/>
    <mergeCell ref="M31:O31"/>
    <mergeCell ref="P31:P32"/>
    <mergeCell ref="A35:D35"/>
    <mergeCell ref="B36:X36"/>
    <mergeCell ref="A37:A38"/>
    <mergeCell ref="B37:B38"/>
    <mergeCell ref="C37:C38"/>
    <mergeCell ref="D37:D38"/>
    <mergeCell ref="F37:F38"/>
    <mergeCell ref="Q31:V31"/>
    <mergeCell ref="W31:W32"/>
    <mergeCell ref="X31:X32"/>
    <mergeCell ref="A31:A32"/>
    <mergeCell ref="B31:B32"/>
    <mergeCell ref="M37:O37"/>
    <mergeCell ref="D31:D32"/>
    <mergeCell ref="F31:F32"/>
    <mergeCell ref="G31:G32"/>
    <mergeCell ref="AA24:AA25"/>
    <mergeCell ref="AB24:AB25"/>
    <mergeCell ref="AC24:AC25"/>
    <mergeCell ref="AD24:AD25"/>
    <mergeCell ref="A29:D29"/>
    <mergeCell ref="B30:X30"/>
    <mergeCell ref="P24:P25"/>
    <mergeCell ref="Q24:V24"/>
    <mergeCell ref="W24:W25"/>
    <mergeCell ref="X24:X25"/>
    <mergeCell ref="Y24:Y25"/>
    <mergeCell ref="Z24:Z25"/>
    <mergeCell ref="G24:G25"/>
    <mergeCell ref="H24:H25"/>
    <mergeCell ref="I24:J24"/>
    <mergeCell ref="K24:K25"/>
    <mergeCell ref="L24:L25"/>
    <mergeCell ref="M24:O24"/>
    <mergeCell ref="AB31:AB32"/>
    <mergeCell ref="AC31:AC32"/>
    <mergeCell ref="AD31:AD32"/>
    <mergeCell ref="Z19:Z20"/>
    <mergeCell ref="AA19:AA20"/>
    <mergeCell ref="H19:H20"/>
    <mergeCell ref="I19:J19"/>
    <mergeCell ref="K19:K20"/>
    <mergeCell ref="L19:L20"/>
    <mergeCell ref="M19:O19"/>
    <mergeCell ref="P19:P20"/>
    <mergeCell ref="A19:A20"/>
    <mergeCell ref="B19:B20"/>
    <mergeCell ref="C19:C20"/>
    <mergeCell ref="D19:D20"/>
    <mergeCell ref="A22:D22"/>
    <mergeCell ref="B23:X23"/>
    <mergeCell ref="A24:A25"/>
    <mergeCell ref="B24:B25"/>
    <mergeCell ref="C24:C25"/>
    <mergeCell ref="D24:D25"/>
    <mergeCell ref="F24:F25"/>
    <mergeCell ref="Q19:V19"/>
    <mergeCell ref="W19:W20"/>
    <mergeCell ref="X19:X20"/>
    <mergeCell ref="F19:F20"/>
    <mergeCell ref="G19:G20"/>
    <mergeCell ref="AA13:AA14"/>
    <mergeCell ref="AB13:AB14"/>
    <mergeCell ref="AC13:AC14"/>
    <mergeCell ref="AD13:AD14"/>
    <mergeCell ref="A17:D17"/>
    <mergeCell ref="B18:X18"/>
    <mergeCell ref="P13:P14"/>
    <mergeCell ref="Q13:V13"/>
    <mergeCell ref="W13:W14"/>
    <mergeCell ref="X13:X14"/>
    <mergeCell ref="Y13:Y14"/>
    <mergeCell ref="Z13:Z14"/>
    <mergeCell ref="G13:G14"/>
    <mergeCell ref="H13:H14"/>
    <mergeCell ref="I13:J13"/>
    <mergeCell ref="K13:K14"/>
    <mergeCell ref="L13:L14"/>
    <mergeCell ref="M13:O13"/>
    <mergeCell ref="AB19:AB20"/>
    <mergeCell ref="AC19:AC20"/>
    <mergeCell ref="AD19:AD20"/>
    <mergeCell ref="Y19:Y20"/>
    <mergeCell ref="A11:D11"/>
    <mergeCell ref="B12:X12"/>
    <mergeCell ref="A13:A14"/>
    <mergeCell ref="B13:B14"/>
    <mergeCell ref="C13:C14"/>
    <mergeCell ref="D13:D14"/>
    <mergeCell ref="F13:F14"/>
    <mergeCell ref="Q7:V7"/>
    <mergeCell ref="W7:W8"/>
    <mergeCell ref="X7:X8"/>
    <mergeCell ref="H7:H8"/>
    <mergeCell ref="I7:J7"/>
    <mergeCell ref="K7:K8"/>
    <mergeCell ref="L7:L8"/>
    <mergeCell ref="M7:O7"/>
    <mergeCell ref="P7:P8"/>
    <mergeCell ref="A7:A8"/>
    <mergeCell ref="B7:B8"/>
    <mergeCell ref="C7:C8"/>
    <mergeCell ref="D7:D8"/>
    <mergeCell ref="F7:F8"/>
    <mergeCell ref="G7:G8"/>
    <mergeCell ref="A1:AJ1"/>
    <mergeCell ref="A2:AJ2"/>
    <mergeCell ref="A3:AJ3"/>
    <mergeCell ref="A4:X4"/>
    <mergeCell ref="B5:X5"/>
    <mergeCell ref="A6:X6"/>
    <mergeCell ref="AB7:AB8"/>
    <mergeCell ref="AC7:AC8"/>
    <mergeCell ref="AD7:AD8"/>
    <mergeCell ref="Y7:Y8"/>
    <mergeCell ref="Z7:Z8"/>
    <mergeCell ref="AA7:AA8"/>
  </mergeCells>
  <conditionalFormatting sqref="L46 I46:J46 Y42:AD42 C45 N45:S45 F45:G45 X45 AA45 G47:AD47 I45:L45 B42 G46 F40:F41 L40 I40:J40 X40 AA40 F34:F35 F17">
    <cfRule type="expression" dxfId="15" priority="5" stopIfTrue="1">
      <formula>ISERROR(B17)</formula>
    </cfRule>
  </conditionalFormatting>
  <conditionalFormatting sqref="X46">
    <cfRule type="expression" dxfId="14" priority="4" stopIfTrue="1">
      <formula>ISERROR(X46)</formula>
    </cfRule>
  </conditionalFormatting>
  <conditionalFormatting sqref="AA46">
    <cfRule type="expression" dxfId="13" priority="3" stopIfTrue="1">
      <formula>ISERROR(AA46)</formula>
    </cfRule>
  </conditionalFormatting>
  <conditionalFormatting sqref="L9:L10 L16 I16:J16 Y12:AD12 C15 I9:J10 N15:S15 G15 X9:X10 X15 AA9:AA10 AA15 F11:AD11 G17:AD17 I15:L15 B12 F22 F27:F29 F46:F47">
    <cfRule type="expression" dxfId="12" priority="16" stopIfTrue="1">
      <formula>ISERROR(B9)</formula>
    </cfRule>
  </conditionalFormatting>
  <conditionalFormatting sqref="X16">
    <cfRule type="expression" dxfId="11" priority="15" stopIfTrue="1">
      <formula>ISERROR(X16)</formula>
    </cfRule>
  </conditionalFormatting>
  <conditionalFormatting sqref="AA16">
    <cfRule type="expression" dxfId="10" priority="14" stopIfTrue="1">
      <formula>ISERROR(AA16)</formula>
    </cfRule>
  </conditionalFormatting>
  <conditionalFormatting sqref="Y18:AD18 N21:S21 X21 AA21 G22:AD22 I21:L21 B18">
    <cfRule type="expression" dxfId="9" priority="13" stopIfTrue="1">
      <formula>ISERROR(B18)</formula>
    </cfRule>
  </conditionalFormatting>
  <conditionalFormatting sqref="L27:L28 I27:J28 Y23:AD23 C26 N26:S26 F26:G26 X26 AA26 G29:AD29 I26:L26 B23">
    <cfRule type="expression" dxfId="8" priority="12" stopIfTrue="1">
      <formula>ISERROR(B23)</formula>
    </cfRule>
  </conditionalFormatting>
  <conditionalFormatting sqref="X27:X28">
    <cfRule type="expression" dxfId="7" priority="11" stopIfTrue="1">
      <formula>ISERROR(X27)</formula>
    </cfRule>
  </conditionalFormatting>
  <conditionalFormatting sqref="AA27:AA28">
    <cfRule type="expression" dxfId="6" priority="10" stopIfTrue="1">
      <formula>ISERROR(AA27)</formula>
    </cfRule>
  </conditionalFormatting>
  <conditionalFormatting sqref="L34 I34:J34 Y30:AD30 C33 N33:S33 F33 X33 AA33 G35:AD35 I33:L33 B30">
    <cfRule type="expression" dxfId="5" priority="9" stopIfTrue="1">
      <formula>ISERROR(B30)</formula>
    </cfRule>
  </conditionalFormatting>
  <conditionalFormatting sqref="X34">
    <cfRule type="expression" dxfId="4" priority="8" stopIfTrue="1">
      <formula>ISERROR(X34)</formula>
    </cfRule>
  </conditionalFormatting>
  <conditionalFormatting sqref="AA34">
    <cfRule type="expression" dxfId="3" priority="7" stopIfTrue="1">
      <formula>ISERROR(AA34)</formula>
    </cfRule>
  </conditionalFormatting>
  <conditionalFormatting sqref="Y36:AD36 C39 N39:S39 F39:G39 X39 AA39 G41:AD41 I39:L39 B36">
    <cfRule type="expression" dxfId="2" priority="6" stopIfTrue="1">
      <formula>ISERROR(B36)</formula>
    </cfRule>
  </conditionalFormatting>
  <conditionalFormatting sqref="F15:F16">
    <cfRule type="expression" dxfId="1" priority="2" stopIfTrue="1">
      <formula>ISERROR(F15)</formula>
    </cfRule>
  </conditionalFormatting>
  <conditionalFormatting sqref="F21">
    <cfRule type="expression" dxfId="0" priority="1" stopIfTrue="1">
      <formula>ISERROR(F21)</formula>
    </cfRule>
  </conditionalFormatting>
  <pageMargins left="0.7" right="0.7" top="0.75" bottom="0.75" header="0.3" footer="0.3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BCC 1</vt:lpstr>
      <vt:lpstr>thang 1</vt:lpstr>
      <vt:lpstr>BCC 2</vt:lpstr>
      <vt:lpstr>THANG 02</vt:lpstr>
      <vt:lpstr>BCC 3</vt:lpstr>
      <vt:lpstr>THANG 03</vt:lpstr>
      <vt:lpstr>QTT</vt:lpstr>
    </vt:vector>
  </TitlesOfParts>
  <Company>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Duy Minh</dc:creator>
  <cp:lastModifiedBy>PC</cp:lastModifiedBy>
  <cp:lastPrinted>2021-12-31T04:46:16Z</cp:lastPrinted>
  <dcterms:created xsi:type="dcterms:W3CDTF">2013-10-05T07:47:50Z</dcterms:created>
  <dcterms:modified xsi:type="dcterms:W3CDTF">2021-12-31T04:46:44Z</dcterms:modified>
</cp:coreProperties>
</file>