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Định mức các cty đào tạo\"/>
    </mc:Choice>
  </mc:AlternateContent>
  <xr:revisionPtr revIDLastSave="0" documentId="13_ncr:1_{556E6354-7A2B-46A2-9707-FB76AAFFD9F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INH MUC " sheetId="3" r:id="rId1"/>
    <sheet name="DINH MUC  (2)" sheetId="5" r:id="rId2"/>
    <sheet name="Nuoc giai khat" sheetId="1" r:id="rId3"/>
    <sheet name="Mon an" sheetId="4" r:id="rId4"/>
  </sheets>
  <externalReferences>
    <externalReference r:id="rId5"/>
    <externalReference r:id="rId6"/>
  </externalReferences>
  <definedNames>
    <definedName name="hoa">'[1]PNK 152'!$D$1:$D$65536</definedName>
    <definedName name="HOAA">'[1]PNK 155'!$D$1:$D$65536</definedName>
    <definedName name="LAM">'[1]PXK 153'!$C$1:$C$65536</definedName>
    <definedName name="LAN">'[1]PNK 153'!$D$1:$D$65536</definedName>
    <definedName name="loan1">'[2]Bảng kê PNK'!$D:$D</definedName>
    <definedName name="TAM">'[2]Bảng kê PNK'!$D:$D</definedName>
    <definedName name="trang1">'[1]PXK 152'!$C$1:$C$65536</definedName>
    <definedName name="TUYEN">'[1]PNK 155'!$D$1:$D$65536</definedName>
    <definedName name="tuyen1">'[2]Bảng kê PNK'!$C:$C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61" i="5" l="1"/>
  <c r="AE61" i="5" s="1"/>
  <c r="X61" i="5"/>
  <c r="Y61" i="5" s="1"/>
  <c r="AP52" i="5"/>
  <c r="AP56" i="5"/>
  <c r="AQ56" i="5" s="1"/>
  <c r="AP57" i="5"/>
  <c r="AQ57" i="5" s="1"/>
  <c r="AP58" i="5"/>
  <c r="AQ58" i="5" s="1"/>
  <c r="AP59" i="5"/>
  <c r="AQ59" i="5" s="1"/>
  <c r="AP60" i="5"/>
  <c r="AQ60" i="5" s="1"/>
  <c r="AP61" i="5"/>
  <c r="AQ61" i="5" s="1"/>
  <c r="AP62" i="5"/>
  <c r="AQ62" i="5" s="1"/>
  <c r="AB60" i="5" l="1"/>
  <c r="AC60" i="5" s="1"/>
  <c r="D52" i="5" l="1"/>
  <c r="H53" i="5"/>
  <c r="I53" i="5"/>
  <c r="H52" i="5"/>
  <c r="I52" i="5"/>
  <c r="AA60" i="5"/>
  <c r="X60" i="5"/>
  <c r="Y60" i="5" s="1"/>
  <c r="AB59" i="5"/>
  <c r="AC59" i="5" s="1"/>
  <c r="AA59" i="5"/>
  <c r="X59" i="5"/>
  <c r="Y59" i="5" s="1"/>
  <c r="V58" i="5"/>
  <c r="W58" i="5" s="1"/>
  <c r="T57" i="5"/>
  <c r="U57" i="5" s="1"/>
  <c r="W4" i="3" l="1"/>
  <c r="W5" i="3" s="1"/>
  <c r="AL72" i="5" l="1"/>
  <c r="AL57" i="5"/>
  <c r="AL58" i="5"/>
  <c r="AL59" i="5"/>
  <c r="AL60" i="5"/>
  <c r="AL61" i="5"/>
  <c r="AL62" i="5"/>
  <c r="AL63" i="5"/>
  <c r="AL64" i="5"/>
  <c r="H65" i="5"/>
  <c r="I65" i="5"/>
  <c r="T65" i="5"/>
  <c r="U65" i="5"/>
  <c r="V65" i="5"/>
  <c r="W65" i="5"/>
  <c r="X65" i="5"/>
  <c r="Y65" i="5"/>
  <c r="Z65" i="5"/>
  <c r="AA65" i="5"/>
  <c r="AB65" i="5"/>
  <c r="AC65" i="5"/>
  <c r="AD65" i="5"/>
  <c r="AE65" i="5"/>
  <c r="AF65" i="5"/>
  <c r="AG65" i="5"/>
  <c r="AH65" i="5"/>
  <c r="AI65" i="5"/>
  <c r="AJ65" i="5"/>
  <c r="D65" i="5"/>
  <c r="R56" i="5"/>
  <c r="R65" i="5" s="1"/>
  <c r="P56" i="5"/>
  <c r="Q56" i="5" s="1"/>
  <c r="J56" i="5"/>
  <c r="K56" i="5" s="1"/>
  <c r="J55" i="5"/>
  <c r="K55" i="5" s="1"/>
  <c r="F56" i="5"/>
  <c r="G56" i="5" s="1"/>
  <c r="P55" i="5"/>
  <c r="P65" i="5" s="1"/>
  <c r="N55" i="5"/>
  <c r="N65" i="5" s="1"/>
  <c r="F55" i="5"/>
  <c r="G55" i="5" s="1"/>
  <c r="L55" i="5"/>
  <c r="M55" i="5" s="1"/>
  <c r="L54" i="5"/>
  <c r="L65" i="5" s="1"/>
  <c r="G25" i="5"/>
  <c r="E52" i="5"/>
  <c r="E65" i="5" s="1"/>
  <c r="J53" i="5"/>
  <c r="F52" i="5"/>
  <c r="G52" i="5" s="1"/>
  <c r="AP72" i="5"/>
  <c r="J65" i="5" l="1"/>
  <c r="F65" i="5"/>
  <c r="M54" i="5"/>
  <c r="AL54" i="5" s="1"/>
  <c r="G65" i="5"/>
  <c r="O55" i="5"/>
  <c r="O65" i="5" s="1"/>
  <c r="AL52" i="5"/>
  <c r="K53" i="5"/>
  <c r="Q55" i="5"/>
  <c r="Q65" i="5" s="1"/>
  <c r="S56" i="5"/>
  <c r="S65" i="5" s="1"/>
  <c r="AM79" i="5"/>
  <c r="AP71" i="5"/>
  <c r="AP70" i="5"/>
  <c r="AP69" i="5"/>
  <c r="N78" i="5"/>
  <c r="M78" i="5"/>
  <c r="J78" i="5"/>
  <c r="F78" i="5"/>
  <c r="AP55" i="5"/>
  <c r="AP54" i="5"/>
  <c r="AP53" i="5"/>
  <c r="E44" i="5"/>
  <c r="N37" i="5"/>
  <c r="N36" i="5"/>
  <c r="N35" i="5"/>
  <c r="N34" i="5"/>
  <c r="N33" i="5"/>
  <c r="N32" i="5"/>
  <c r="N31" i="5"/>
  <c r="N30" i="5"/>
  <c r="N29" i="5"/>
  <c r="N28" i="5"/>
  <c r="N27" i="5"/>
  <c r="N26" i="5"/>
  <c r="AN25" i="5"/>
  <c r="AN26" i="5" s="1"/>
  <c r="N25" i="5"/>
  <c r="M65" i="5" l="1"/>
  <c r="AP65" i="5"/>
  <c r="AL53" i="5"/>
  <c r="K65" i="5"/>
  <c r="AL55" i="5"/>
  <c r="AL56" i="5"/>
  <c r="I78" i="5"/>
  <c r="AP78" i="5"/>
  <c r="O33" i="5"/>
  <c r="O29" i="5"/>
  <c r="AL70" i="5"/>
  <c r="AL71" i="5"/>
  <c r="G78" i="5"/>
  <c r="K78" i="5"/>
  <c r="O78" i="5"/>
  <c r="AN27" i="5"/>
  <c r="AN29" i="5" s="1"/>
  <c r="E78" i="5"/>
  <c r="D78" i="5"/>
  <c r="H78" i="5"/>
  <c r="L78" i="5"/>
  <c r="AL69" i="5" l="1"/>
  <c r="AL78" i="5" s="1"/>
  <c r="AL65" i="5"/>
  <c r="AM72" i="5" l="1"/>
  <c r="AN72" i="5"/>
  <c r="AM71" i="5"/>
  <c r="AM70" i="5"/>
  <c r="AN71" i="5"/>
  <c r="AN70" i="5"/>
  <c r="AN69" i="5"/>
  <c r="AM69" i="5"/>
  <c r="AM56" i="5"/>
  <c r="AM55" i="5"/>
  <c r="AM54" i="5"/>
  <c r="AM53" i="5"/>
  <c r="AM52" i="5"/>
  <c r="AN56" i="5"/>
  <c r="AN55" i="5"/>
  <c r="AN54" i="5"/>
  <c r="AN53" i="5"/>
  <c r="AN52" i="5"/>
  <c r="AO72" i="5" l="1"/>
  <c r="AQ72" i="5" s="1"/>
  <c r="AO69" i="5"/>
  <c r="AO71" i="5"/>
  <c r="AQ71" i="5" s="1"/>
  <c r="AQ53" i="5"/>
  <c r="AQ55" i="5"/>
  <c r="G26" i="5"/>
  <c r="H26" i="5" s="1"/>
  <c r="G28" i="5"/>
  <c r="G35" i="5"/>
  <c r="H35" i="5" s="1"/>
  <c r="G37" i="5"/>
  <c r="H37" i="5" s="1"/>
  <c r="AQ69" i="5"/>
  <c r="G32" i="5"/>
  <c r="H32" i="5" s="1"/>
  <c r="I32" i="5" s="1"/>
  <c r="AQ54" i="5"/>
  <c r="AO70" i="5"/>
  <c r="AQ70" i="5" s="1"/>
  <c r="J32" i="5" l="1"/>
  <c r="H28" i="5"/>
  <c r="I28" i="5" s="1"/>
  <c r="I37" i="5"/>
  <c r="J37" i="5"/>
  <c r="I35" i="5"/>
  <c r="J35" i="5"/>
  <c r="G31" i="5"/>
  <c r="H31" i="5" s="1"/>
  <c r="I31" i="5" s="1"/>
  <c r="G29" i="5"/>
  <c r="H29" i="5" s="1"/>
  <c r="K30" i="5"/>
  <c r="AQ52" i="5"/>
  <c r="AO78" i="5"/>
  <c r="J26" i="5"/>
  <c r="I26" i="5"/>
  <c r="G33" i="5"/>
  <c r="H33" i="5" s="1"/>
  <c r="I33" i="5" s="1"/>
  <c r="G36" i="5"/>
  <c r="H36" i="5" s="1"/>
  <c r="G27" i="5"/>
  <c r="H27" i="5" s="1"/>
  <c r="AQ78" i="5"/>
  <c r="J33" i="5" l="1"/>
  <c r="J31" i="5"/>
  <c r="J28" i="5"/>
  <c r="G30" i="5"/>
  <c r="H30" i="5" s="1"/>
  <c r="I30" i="5" s="1"/>
  <c r="I27" i="5"/>
  <c r="J27" i="5"/>
  <c r="I36" i="5"/>
  <c r="J36" i="5"/>
  <c r="J29" i="5"/>
  <c r="I29" i="5"/>
  <c r="K31" i="5" l="1"/>
  <c r="K32" i="5" s="1"/>
  <c r="K33" i="5" s="1"/>
  <c r="K34" i="5" s="1"/>
  <c r="J30" i="5"/>
  <c r="G34" i="5"/>
  <c r="H34" i="5" s="1"/>
  <c r="H25" i="5"/>
  <c r="I34" i="5" l="1"/>
  <c r="J34" i="5" s="1"/>
  <c r="I25" i="5"/>
  <c r="J25" i="5"/>
  <c r="AM80" i="5" l="1"/>
  <c r="AN80" i="5" l="1"/>
  <c r="AO79" i="5"/>
  <c r="AL80" i="5" l="1"/>
  <c r="AO80" i="5" l="1"/>
</calcChain>
</file>

<file path=xl/sharedStrings.xml><?xml version="1.0" encoding="utf-8"?>
<sst xmlns="http://schemas.openxmlformats.org/spreadsheetml/2006/main" count="578" uniqueCount="187">
  <si>
    <t>BẢNG ĐỊNH MỨC CHẾ BIẾN NƯỚC GIẢI KHÁT</t>
  </si>
  <si>
    <t>Tên hàng</t>
  </si>
  <si>
    <t>ĐVT</t>
  </si>
  <si>
    <t>Số lượng</t>
  </si>
  <si>
    <t>Cà phê đá</t>
  </si>
  <si>
    <t xml:space="preserve"> - Cà Phê</t>
  </si>
  <si>
    <t>Kg</t>
  </si>
  <si>
    <t xml:space="preserve"> - Đường</t>
  </si>
  <si>
    <t>Cà phê  sữa đá</t>
  </si>
  <si>
    <t xml:space="preserve"> - Sữa đặc</t>
  </si>
  <si>
    <t>hộp</t>
  </si>
  <si>
    <t>Bạc xỉu</t>
  </si>
  <si>
    <t>Lipton đá</t>
  </si>
  <si>
    <t xml:space="preserve"> - Lipton</t>
  </si>
  <si>
    <t>gói</t>
  </si>
  <si>
    <t xml:space="preserve"> - Tắc</t>
  </si>
  <si>
    <t xml:space="preserve"> - Táo</t>
  </si>
  <si>
    <t>Sinh tố dâu tây</t>
  </si>
  <si>
    <t xml:space="preserve"> - Dâu tây</t>
  </si>
  <si>
    <t>Sữa tươi</t>
  </si>
  <si>
    <t xml:space="preserve"> - Sữa tươi</t>
  </si>
  <si>
    <t>hộp/chai</t>
  </si>
  <si>
    <t>Nước ép cà chua</t>
  </si>
  <si>
    <t xml:space="preserve"> - Cà chua</t>
  </si>
  <si>
    <t>Nước ép thơm</t>
  </si>
  <si>
    <t xml:space="preserve"> - Thơm</t>
  </si>
  <si>
    <t>Kg ( trái )</t>
  </si>
  <si>
    <t>Nước ép dưa hấu</t>
  </si>
  <si>
    <t xml:space="preserve"> - Dưa hấu</t>
  </si>
  <si>
    <t>Soda chanh</t>
  </si>
  <si>
    <t xml:space="preserve"> - Chanh</t>
  </si>
  <si>
    <t xml:space="preserve"> - Soda</t>
  </si>
  <si>
    <t>lon</t>
  </si>
  <si>
    <t>Xí muội</t>
  </si>
  <si>
    <t xml:space="preserve"> - Xí muội</t>
  </si>
  <si>
    <t>Yaourt đá</t>
  </si>
  <si>
    <t xml:space="preserve"> - Yaourt</t>
  </si>
  <si>
    <t>Cam tươi</t>
  </si>
  <si>
    <t xml:space="preserve"> - Cam</t>
  </si>
  <si>
    <t>Sinh tố cà chua</t>
  </si>
  <si>
    <t xml:space="preserve"> - Cà chua </t>
  </si>
  <si>
    <t>Me đá</t>
  </si>
  <si>
    <t xml:space="preserve"> - Me</t>
  </si>
  <si>
    <t>Đá chanh</t>
  </si>
  <si>
    <t>Yaourt cam sữa</t>
  </si>
  <si>
    <t>Xí muội Rhum</t>
  </si>
  <si>
    <t xml:space="preserve"> - White</t>
  </si>
  <si>
    <t>Chai</t>
  </si>
  <si>
    <t>Sâm dứa sữa</t>
  </si>
  <si>
    <t xml:space="preserve"> - Sâm dứa</t>
  </si>
  <si>
    <t>Trái cây</t>
  </si>
  <si>
    <t xml:space="preserve"> - Bưởi</t>
  </si>
  <si>
    <t>trái</t>
  </si>
  <si>
    <t>kg</t>
  </si>
  <si>
    <t xml:space="preserve"> - Ổi</t>
  </si>
  <si>
    <t>BẢNG ĐỊNH MỨC CHẾ BIẾN MÓN ĂN</t>
  </si>
  <si>
    <t xml:space="preserve">BẢNG ĐỊNH MỨC CHẾ BIẾN  MÓN ĂN </t>
  </si>
  <si>
    <t>-Rau các loại</t>
  </si>
  <si>
    <t>LẨU CÁ RIÊU HỒNG</t>
  </si>
  <si>
    <t>đồng</t>
  </si>
  <si>
    <t>MỰC NƯỚNG MUỐI ỚT</t>
  </si>
  <si>
    <t>- Mực</t>
  </si>
  <si>
    <t>BÒ XÀO THẬP CẨM</t>
  </si>
  <si>
    <t>STT</t>
  </si>
  <si>
    <t>LẨU THÁI</t>
  </si>
  <si>
    <t>LẨU THẬP CẨM</t>
  </si>
  <si>
    <t>KHOAI TÂY CHIÊN</t>
  </si>
  <si>
    <t xml:space="preserve">Khoai </t>
  </si>
  <si>
    <t>NGÔ CHIÊN</t>
  </si>
  <si>
    <t>Ngô mỹ</t>
  </si>
  <si>
    <t>CƠM GÀ KHO SẢ</t>
  </si>
  <si>
    <t>- Gạo</t>
  </si>
  <si>
    <t>BÒ SÀO XẢ ỚT</t>
  </si>
  <si>
    <t>- Bắp bò</t>
  </si>
  <si>
    <t>BÒ NƯỚNG SINGAPO</t>
  </si>
  <si>
    <t>CƠM DƯƠNG CHÂU</t>
  </si>
  <si>
    <t>- Lạp xường</t>
  </si>
  <si>
    <t>GIÒ HEO MUỐI CHIÊN</t>
  </si>
  <si>
    <t>- Giò heo</t>
  </si>
  <si>
    <t>BÒ XÀO HÀNH</t>
  </si>
  <si>
    <t>CƠM CHIÊN TRỨNG</t>
  </si>
  <si>
    <t>BẢNG TỔNG HỢP CHI PHÍ VÀ TÍNH GIÁ THÀNH GIẢN ĐƠN</t>
  </si>
  <si>
    <t>ĐỊNH MỨC NGUYÊN VẬT LIỆU</t>
  </si>
  <si>
    <t>ĐVT: Đồng</t>
  </si>
  <si>
    <t>Tên NVL
 chính</t>
  </si>
  <si>
    <t>Đơn giá</t>
  </si>
  <si>
    <t>SỐ LƯỢNG SẢN PHẨM HOÀN THÀNH TRONG KỲ</t>
  </si>
  <si>
    <t>Tổng</t>
  </si>
  <si>
    <t>TỔNG HỢP CHI PHÍ VÀ GIÁ THÀNH TRONG KỲ THÁNG 1</t>
  </si>
  <si>
    <t>Mã TP</t>
  </si>
  <si>
    <t>Tên thành phẩm</t>
  </si>
  <si>
    <t>TỔNG CP NVL</t>
  </si>
  <si>
    <t>CP NCTT</t>
  </si>
  <si>
    <t>CP SXC</t>
  </si>
  <si>
    <t>Tổng CP</t>
  </si>
  <si>
    <t>TPNK</t>
  </si>
  <si>
    <t>Giá Thành</t>
  </si>
  <si>
    <t>SL</t>
  </si>
  <si>
    <t>TT</t>
  </si>
  <si>
    <t>Cộng</t>
  </si>
  <si>
    <t>TỔNG HỢP CHI PHÍ VÀ GIÁ THÀNH TRONG KỲ THÁNG 2</t>
  </si>
  <si>
    <t>Lẩu cá diêu hồng</t>
  </si>
  <si>
    <t>Mực nướng muối ớt</t>
  </si>
  <si>
    <t>Bò xào thập cẩm</t>
  </si>
  <si>
    <t>Lấu thái</t>
  </si>
  <si>
    <t>Lẩu thập cẩm</t>
  </si>
  <si>
    <t>Khoai tây chiên</t>
  </si>
  <si>
    <t>Ngô Chiên</t>
  </si>
  <si>
    <t>Cơm Dương Châu</t>
  </si>
  <si>
    <t>Cơm trứng chiên</t>
  </si>
  <si>
    <t>Cơm gà sả kho</t>
  </si>
  <si>
    <t>Bò xào sả ớt</t>
  </si>
  <si>
    <t>Bò nướng singapo</t>
  </si>
  <si>
    <t>Bò xào hành</t>
  </si>
  <si>
    <t>Giò heo muối chiên</t>
  </si>
  <si>
    <t>LCDH</t>
  </si>
  <si>
    <t>MNMO</t>
  </si>
  <si>
    <t>BXTC</t>
  </si>
  <si>
    <t>LT</t>
  </si>
  <si>
    <t>LTC</t>
  </si>
  <si>
    <t>KTC</t>
  </si>
  <si>
    <t>NC</t>
  </si>
  <si>
    <t>CDC</t>
  </si>
  <si>
    <t>CTC</t>
  </si>
  <si>
    <t>CGSK</t>
  </si>
  <si>
    <t>BXSO</t>
  </si>
  <si>
    <t>BNS</t>
  </si>
  <si>
    <t>BXH</t>
  </si>
  <si>
    <t>GHMC</t>
  </si>
  <si>
    <t>Nồi</t>
  </si>
  <si>
    <t>Đĩa</t>
  </si>
  <si>
    <t>Giá thành đơn vị</t>
  </si>
  <si>
    <t>ủoàng</t>
  </si>
  <si>
    <t>Trửựng</t>
  </si>
  <si>
    <t>- Cá diêu hồng</t>
  </si>
  <si>
    <t>- Bún</t>
  </si>
  <si>
    <t>- Rau các loại</t>
  </si>
  <si>
    <t>- Mực tươi</t>
  </si>
  <si>
    <t xml:space="preserve">- Bún </t>
  </si>
  <si>
    <t>- Thịt heo</t>
  </si>
  <si>
    <t>- Tôm</t>
  </si>
  <si>
    <t>- Ghẹ</t>
  </si>
  <si>
    <t>- Trứng gà, vịt</t>
  </si>
  <si>
    <t>- Thịt gà</t>
  </si>
  <si>
    <r>
      <rPr>
        <b/>
        <u/>
        <sz val="10"/>
        <rFont val="Times New Roman"/>
        <family val="1"/>
        <charset val="163"/>
      </rPr>
      <t>Lưu ý</t>
    </r>
    <r>
      <rPr>
        <b/>
        <sz val="10"/>
        <rFont val="Times New Roman"/>
        <family val="1"/>
        <charset val="163"/>
      </rPr>
      <t>: Trường hợp này giả định không có sản phẩm dở dang đầu kỳ và cuối kỳ.</t>
    </r>
  </si>
  <si>
    <t xml:space="preserve">- Khoai </t>
  </si>
  <si>
    <t>- Ngô mỹ</t>
  </si>
  <si>
    <t>Giá bán</t>
  </si>
  <si>
    <t>Giá bán chuẩn ghi trên hóa đơn</t>
  </si>
  <si>
    <t>SL SP</t>
  </si>
  <si>
    <t>Cá diêu hồng</t>
  </si>
  <si>
    <t>Bún</t>
  </si>
  <si>
    <t>Rau các loại</t>
  </si>
  <si>
    <t>Mực</t>
  </si>
  <si>
    <t>Bắp bò</t>
  </si>
  <si>
    <t>Thịt heo</t>
  </si>
  <si>
    <t>Tôm</t>
  </si>
  <si>
    <t>Ghẹ</t>
  </si>
  <si>
    <t>Gạo</t>
  </si>
  <si>
    <t>Trứng gà, vịt</t>
  </si>
  <si>
    <t>Lạp xường</t>
  </si>
  <si>
    <t>Thịt gà</t>
  </si>
  <si>
    <t>Giò heo</t>
  </si>
  <si>
    <t>CÔNG TY ...........................</t>
  </si>
  <si>
    <t>Bò lúc lắc</t>
  </si>
  <si>
    <t>- Bánh mì</t>
  </si>
  <si>
    <t>ổ</t>
  </si>
  <si>
    <t>Hủ tiếu sườn</t>
  </si>
  <si>
    <t>- Hủ tiếu</t>
  </si>
  <si>
    <t>- Sườn heo</t>
  </si>
  <si>
    <t>Chả giò SM</t>
  </si>
  <si>
    <t>Cơm chiên trứng</t>
  </si>
  <si>
    <t>Cơm gà kho sả</t>
  </si>
  <si>
    <t>Bánh mì ốp la</t>
  </si>
  <si>
    <t>Lẩu thái</t>
  </si>
  <si>
    <t>- Khoai tây</t>
  </si>
  <si>
    <t>Rau luộc kho quẹt</t>
  </si>
  <si>
    <t>Bò xào xả ớt</t>
  </si>
  <si>
    <t>Giò heo muối</t>
  </si>
  <si>
    <t>Cá bò da nướng</t>
  </si>
  <si>
    <t>- Cá da bò</t>
  </si>
  <si>
    <t>Gỏi bao tử khổ qua</t>
  </si>
  <si>
    <t>- Bao tử heo</t>
  </si>
  <si>
    <t>Gỏi ngó sen tôm thịt</t>
  </si>
  <si>
    <t>Bò nướng Singapo</t>
  </si>
  <si>
    <t>Bò cuộn Phô mai</t>
  </si>
  <si>
    <t>- Phô mai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</si>
</sst>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0">
    <font>
      <sz val="11"/>
      <color theme="1"/>
      <name val="Calibri"/>
      <charset val="134"/>
      <scheme val="minor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0"/>
      <name val=".Vn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.vntime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rgb="FFFF0000"/>
      <name val="Times New Roman"/>
      <family val="1"/>
    </font>
    <font>
      <sz val="11"/>
      <color rgb="FF000000"/>
      <name val="Times New Roman"/>
      <family val="1"/>
      <charset val="163"/>
    </font>
    <font>
      <sz val="11"/>
      <color theme="1"/>
      <name val="Times New Roman"/>
      <family val="1"/>
      <charset val="163"/>
    </font>
    <font>
      <b/>
      <sz val="16"/>
      <color rgb="FF000000"/>
      <name val="Times New Roman"/>
      <family val="1"/>
      <charset val="163"/>
    </font>
    <font>
      <b/>
      <sz val="14"/>
      <color rgb="FF000000"/>
      <name val="Times New Roman"/>
      <family val="1"/>
      <charset val="163"/>
    </font>
    <font>
      <b/>
      <sz val="11"/>
      <name val="Times New Roman"/>
      <family val="1"/>
      <charset val="163"/>
    </font>
    <font>
      <sz val="11"/>
      <name val="Times New Roman"/>
      <family val="1"/>
      <charset val="163"/>
    </font>
    <font>
      <b/>
      <sz val="11"/>
      <color theme="1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0"/>
      <name val="Times New Roman"/>
      <family val="1"/>
      <charset val="163"/>
    </font>
    <font>
      <b/>
      <u/>
      <sz val="10"/>
      <name val="Times New Roman"/>
      <family val="1"/>
      <charset val="163"/>
    </font>
    <font>
      <i/>
      <sz val="10"/>
      <name val="Times New Roman"/>
      <family val="1"/>
      <charset val="163"/>
    </font>
    <font>
      <sz val="11"/>
      <color theme="1"/>
      <name val="Calibri"/>
      <family val="2"/>
      <charset val="163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0" fillId="0" borderId="0"/>
    <xf numFmtId="43" fontId="14" fillId="0" borderId="0" applyFont="0" applyFill="0" applyBorder="0" applyAlignment="0" applyProtection="0"/>
  </cellStyleXfs>
  <cellXfs count="163">
    <xf numFmtId="0" fontId="0" fillId="0" borderId="0" xfId="0"/>
    <xf numFmtId="0" fontId="3" fillId="0" borderId="0" xfId="0" applyFont="1"/>
    <xf numFmtId="0" fontId="4" fillId="0" borderId="0" xfId="0" applyFont="1"/>
    <xf numFmtId="49" fontId="0" fillId="0" borderId="0" xfId="0" applyNumberFormat="1"/>
    <xf numFmtId="3" fontId="0" fillId="0" borderId="0" xfId="0" applyNumberFormat="1"/>
    <xf numFmtId="0" fontId="1" fillId="0" borderId="0" xfId="0" applyFont="1" applyBorder="1" applyAlignment="1">
      <alignment vertical="center"/>
    </xf>
    <xf numFmtId="49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3" fillId="0" borderId="0" xfId="0" applyFont="1" applyBorder="1"/>
    <xf numFmtId="49" fontId="6" fillId="0" borderId="2" xfId="0" applyNumberFormat="1" applyFont="1" applyBorder="1" applyAlignment="1">
      <alignment horizontal="left"/>
    </xf>
    <xf numFmtId="0" fontId="4" fillId="0" borderId="2" xfId="0" applyFont="1" applyBorder="1"/>
    <xf numFmtId="0" fontId="4" fillId="0" borderId="0" xfId="0" applyFont="1" applyBorder="1"/>
    <xf numFmtId="49" fontId="7" fillId="0" borderId="2" xfId="0" applyNumberFormat="1" applyFont="1" applyBorder="1" applyAlignment="1">
      <alignment horizontal="left"/>
    </xf>
    <xf numFmtId="49" fontId="0" fillId="0" borderId="2" xfId="0" applyNumberFormat="1" applyBorder="1"/>
    <xf numFmtId="0" fontId="4" fillId="0" borderId="2" xfId="0" applyFont="1" applyFill="1" applyBorder="1"/>
    <xf numFmtId="0" fontId="8" fillId="0" borderId="0" xfId="0" applyFont="1"/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8" fillId="0" borderId="2" xfId="0" quotePrefix="1" applyFont="1" applyBorder="1"/>
    <xf numFmtId="43" fontId="8" fillId="0" borderId="2" xfId="1" applyFont="1" applyBorder="1"/>
    <xf numFmtId="164" fontId="8" fillId="0" borderId="2" xfId="1" applyNumberFormat="1" applyFont="1" applyBorder="1"/>
    <xf numFmtId="165" fontId="8" fillId="0" borderId="2" xfId="1" applyNumberFormat="1" applyFont="1" applyBorder="1"/>
    <xf numFmtId="0" fontId="9" fillId="0" borderId="2" xfId="0" applyFont="1" applyBorder="1"/>
    <xf numFmtId="0" fontId="9" fillId="0" borderId="2" xfId="0" applyFont="1" applyBorder="1" applyAlignment="1">
      <alignment horizontal="center"/>
    </xf>
    <xf numFmtId="0" fontId="9" fillId="0" borderId="2" xfId="0" quotePrefix="1" applyFont="1" applyBorder="1"/>
    <xf numFmtId="0" fontId="11" fillId="0" borderId="0" xfId="2" applyFont="1" applyAlignment="1">
      <alignment horizontal="center"/>
    </xf>
    <xf numFmtId="0" fontId="12" fillId="0" borderId="0" xfId="2" applyFont="1"/>
    <xf numFmtId="0" fontId="13" fillId="0" borderId="0" xfId="2" applyFont="1" applyAlignment="1"/>
    <xf numFmtId="165" fontId="13" fillId="0" borderId="0" xfId="3" applyNumberFormat="1" applyFont="1" applyAlignment="1"/>
    <xf numFmtId="165" fontId="12" fillId="0" borderId="0" xfId="3" applyNumberFormat="1" applyFont="1" applyAlignment="1">
      <alignment horizontal="center"/>
    </xf>
    <xf numFmtId="0" fontId="12" fillId="0" borderId="0" xfId="2" applyFont="1" applyAlignment="1">
      <alignment horizontal="center"/>
    </xf>
    <xf numFmtId="165" fontId="12" fillId="0" borderId="0" xfId="3" applyNumberFormat="1" applyFont="1"/>
    <xf numFmtId="0" fontId="13" fillId="0" borderId="2" xfId="2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 wrapText="1"/>
    </xf>
    <xf numFmtId="0" fontId="13" fillId="3" borderId="2" xfId="2" applyFont="1" applyFill="1" applyBorder="1" applyAlignment="1">
      <alignment horizontal="center" vertical="center" wrapText="1"/>
    </xf>
    <xf numFmtId="165" fontId="13" fillId="4" borderId="2" xfId="3" applyNumberFormat="1" applyFont="1" applyFill="1" applyBorder="1" applyAlignment="1">
      <alignment wrapText="1"/>
    </xf>
    <xf numFmtId="165" fontId="12" fillId="0" borderId="0" xfId="3" applyNumberFormat="1" applyFont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/>
    <xf numFmtId="3" fontId="13" fillId="0" borderId="2" xfId="2" applyNumberFormat="1" applyFont="1" applyBorder="1"/>
    <xf numFmtId="3" fontId="13" fillId="0" borderId="0" xfId="2" applyNumberFormat="1" applyFont="1" applyBorder="1"/>
    <xf numFmtId="43" fontId="12" fillId="0" borderId="2" xfId="3" applyFont="1" applyBorder="1"/>
    <xf numFmtId="0" fontId="13" fillId="0" borderId="2" xfId="2" applyFont="1" applyFill="1" applyBorder="1" applyAlignment="1">
      <alignment wrapText="1"/>
    </xf>
    <xf numFmtId="165" fontId="13" fillId="0" borderId="2" xfId="3" applyNumberFormat="1" applyFont="1" applyFill="1" applyBorder="1" applyAlignment="1">
      <alignment wrapText="1"/>
    </xf>
    <xf numFmtId="0" fontId="12" fillId="0" borderId="0" xfId="2" applyFont="1" applyBorder="1" applyAlignment="1">
      <alignment horizontal="center"/>
    </xf>
    <xf numFmtId="0" fontId="15" fillId="0" borderId="0" xfId="2" applyFont="1" applyFill="1" applyBorder="1"/>
    <xf numFmtId="0" fontId="12" fillId="0" borderId="0" xfId="2" applyFont="1" applyBorder="1"/>
    <xf numFmtId="43" fontId="12" fillId="0" borderId="0" xfId="3" applyFont="1" applyBorder="1"/>
    <xf numFmtId="3" fontId="12" fillId="0" borderId="0" xfId="2" applyNumberFormat="1" applyFont="1"/>
    <xf numFmtId="165" fontId="17" fillId="0" borderId="0" xfId="3" applyNumberFormat="1" applyFont="1"/>
    <xf numFmtId="165" fontId="12" fillId="0" borderId="0" xfId="2" applyNumberFormat="1" applyFont="1"/>
    <xf numFmtId="0" fontId="12" fillId="0" borderId="0" xfId="2" applyFont="1" applyFill="1"/>
    <xf numFmtId="165" fontId="12" fillId="0" borderId="0" xfId="3" applyNumberFormat="1" applyFont="1" applyFill="1"/>
    <xf numFmtId="165" fontId="12" fillId="0" borderId="0" xfId="2" applyNumberFormat="1" applyFont="1" applyFill="1"/>
    <xf numFmtId="0" fontId="13" fillId="0" borderId="0" xfId="2" applyFont="1" applyBorder="1" applyAlignment="1">
      <alignment horizontal="center"/>
    </xf>
    <xf numFmtId="0" fontId="16" fillId="0" borderId="2" xfId="2" applyFont="1" applyFill="1" applyBorder="1"/>
    <xf numFmtId="3" fontId="12" fillId="0" borderId="2" xfId="2" applyNumberFormat="1" applyFont="1" applyFill="1" applyBorder="1" applyAlignment="1">
      <alignment horizontal="center"/>
    </xf>
    <xf numFmtId="0" fontId="12" fillId="0" borderId="2" xfId="2" applyFont="1" applyFill="1" applyBorder="1"/>
    <xf numFmtId="3" fontId="12" fillId="0" borderId="2" xfId="2" applyNumberFormat="1" applyFont="1" applyFill="1" applyBorder="1"/>
    <xf numFmtId="165" fontId="12" fillId="0" borderId="2" xfId="3" applyNumberFormat="1" applyFont="1" applyFill="1" applyBorder="1"/>
    <xf numFmtId="3" fontId="12" fillId="0" borderId="0" xfId="2" applyNumberFormat="1" applyFont="1" applyFill="1"/>
    <xf numFmtId="3" fontId="13" fillId="5" borderId="2" xfId="2" applyNumberFormat="1" applyFont="1" applyFill="1" applyBorder="1" applyAlignment="1">
      <alignment horizontal="center"/>
    </xf>
    <xf numFmtId="0" fontId="13" fillId="5" borderId="2" xfId="2" applyFont="1" applyFill="1" applyBorder="1"/>
    <xf numFmtId="3" fontId="13" fillId="5" borderId="2" xfId="2" applyNumberFormat="1" applyFont="1" applyFill="1" applyBorder="1"/>
    <xf numFmtId="165" fontId="13" fillId="5" borderId="2" xfId="3" applyNumberFormat="1" applyFont="1" applyFill="1" applyBorder="1"/>
    <xf numFmtId="3" fontId="13" fillId="0" borderId="0" xfId="2" applyNumberFormat="1" applyFont="1" applyFill="1"/>
    <xf numFmtId="0" fontId="13" fillId="0" borderId="0" xfId="2" applyFont="1"/>
    <xf numFmtId="43" fontId="12" fillId="0" borderId="2" xfId="3" applyNumberFormat="1" applyFont="1" applyFill="1" applyBorder="1"/>
    <xf numFmtId="0" fontId="12" fillId="0" borderId="2" xfId="2" applyFont="1" applyFill="1" applyBorder="1" applyAlignment="1">
      <alignment horizontal="center"/>
    </xf>
    <xf numFmtId="3" fontId="13" fillId="0" borderId="2" xfId="2" applyNumberFormat="1" applyFont="1" applyFill="1" applyBorder="1"/>
    <xf numFmtId="164" fontId="12" fillId="0" borderId="0" xfId="3" applyNumberFormat="1" applyFont="1" applyFill="1"/>
    <xf numFmtId="165" fontId="17" fillId="0" borderId="0" xfId="3" applyNumberFormat="1" applyFont="1" applyFill="1"/>
    <xf numFmtId="0" fontId="13" fillId="0" borderId="2" xfId="2" applyFont="1" applyBorder="1" applyAlignment="1">
      <alignment horizontal="left" wrapText="1"/>
    </xf>
    <xf numFmtId="3" fontId="17" fillId="0" borderId="2" xfId="2" applyNumberFormat="1" applyFont="1" applyFill="1" applyBorder="1"/>
    <xf numFmtId="0" fontId="13" fillId="0" borderId="2" xfId="2" applyFont="1" applyFill="1" applyBorder="1" applyAlignment="1">
      <alignment horizontal="left" vertical="center" wrapText="1"/>
    </xf>
    <xf numFmtId="0" fontId="13" fillId="0" borderId="2" xfId="2" applyFont="1" applyFill="1" applyBorder="1" applyAlignment="1">
      <alignment horizontal="left" wrapText="1"/>
    </xf>
    <xf numFmtId="165" fontId="8" fillId="0" borderId="0" xfId="1" applyNumberFormat="1" applyFont="1"/>
    <xf numFmtId="0" fontId="12" fillId="4" borderId="2" xfId="2" applyFont="1" applyFill="1" applyBorder="1" applyAlignment="1">
      <alignment horizontal="center"/>
    </xf>
    <xf numFmtId="0" fontId="16" fillId="4" borderId="2" xfId="2" applyFont="1" applyFill="1" applyBorder="1"/>
    <xf numFmtId="0" fontId="13" fillId="4" borderId="2" xfId="2" applyFont="1" applyFill="1" applyBorder="1" applyAlignment="1">
      <alignment horizontal="left" vertical="center" wrapText="1"/>
    </xf>
    <xf numFmtId="165" fontId="13" fillId="4" borderId="2" xfId="3" applyNumberFormat="1" applyFont="1" applyFill="1" applyBorder="1" applyAlignment="1">
      <alignment horizontal="center"/>
    </xf>
    <xf numFmtId="3" fontId="12" fillId="4" borderId="0" xfId="2" applyNumberFormat="1" applyFont="1" applyFill="1"/>
    <xf numFmtId="0" fontId="12" fillId="4" borderId="0" xfId="2" applyFont="1" applyFill="1"/>
    <xf numFmtId="165" fontId="12" fillId="4" borderId="0" xfId="3" applyNumberFormat="1" applyFont="1" applyFill="1"/>
    <xf numFmtId="165" fontId="12" fillId="4" borderId="0" xfId="2" applyNumberFormat="1" applyFont="1" applyFill="1"/>
    <xf numFmtId="165" fontId="12" fillId="4" borderId="2" xfId="3" applyNumberFormat="1" applyFont="1" applyFill="1" applyBorder="1"/>
    <xf numFmtId="165" fontId="13" fillId="4" borderId="2" xfId="3" applyNumberFormat="1" applyFont="1" applyFill="1" applyBorder="1" applyAlignment="1">
      <alignment horizontal="left" wrapText="1"/>
    </xf>
    <xf numFmtId="0" fontId="13" fillId="4" borderId="2" xfId="2" applyFont="1" applyFill="1" applyBorder="1" applyAlignment="1">
      <alignment horizontal="left" wrapText="1"/>
    </xf>
    <xf numFmtId="3" fontId="12" fillId="4" borderId="2" xfId="2" applyNumberFormat="1" applyFont="1" applyFill="1" applyBorder="1" applyAlignment="1">
      <alignment horizontal="center"/>
    </xf>
    <xf numFmtId="3" fontId="12" fillId="4" borderId="2" xfId="2" applyNumberFormat="1" applyFont="1" applyFill="1" applyBorder="1"/>
    <xf numFmtId="3" fontId="12" fillId="6" borderId="2" xfId="2" applyNumberFormat="1" applyFont="1" applyFill="1" applyBorder="1"/>
    <xf numFmtId="0" fontId="8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20" fillId="0" borderId="1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2" fillId="0" borderId="6" xfId="0" applyFont="1" applyBorder="1" applyAlignment="1">
      <alignment horizontal="left"/>
    </xf>
    <xf numFmtId="0" fontId="18" fillId="0" borderId="9" xfId="0" applyFont="1" applyBorder="1"/>
    <xf numFmtId="0" fontId="18" fillId="0" borderId="9" xfId="0" applyFont="1" applyBorder="1" applyAlignment="1">
      <alignment horizontal="center"/>
    </xf>
    <xf numFmtId="43" fontId="18" fillId="0" borderId="9" xfId="0" applyNumberFormat="1" applyFont="1" applyBorder="1"/>
    <xf numFmtId="0" fontId="22" fillId="7" borderId="6" xfId="0" applyFont="1" applyFill="1" applyBorder="1" applyAlignment="1">
      <alignment horizontal="left"/>
    </xf>
    <xf numFmtId="0" fontId="18" fillId="7" borderId="9" xfId="0" applyFont="1" applyFill="1" applyBorder="1" applyAlignment="1">
      <alignment horizontal="center"/>
    </xf>
    <xf numFmtId="43" fontId="18" fillId="7" borderId="9" xfId="0" applyNumberFormat="1" applyFont="1" applyFill="1" applyBorder="1"/>
    <xf numFmtId="0" fontId="24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8" fillId="0" borderId="0" xfId="1" applyNumberFormat="1" applyFont="1" applyAlignment="1">
      <alignment horizontal="center" vertical="center"/>
    </xf>
    <xf numFmtId="0" fontId="12" fillId="4" borderId="2" xfId="2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center" vertical="center"/>
    </xf>
    <xf numFmtId="0" fontId="26" fillId="0" borderId="3" xfId="2" applyFont="1" applyBorder="1" applyAlignment="1">
      <alignment horizontal="center" vertical="center"/>
    </xf>
    <xf numFmtId="165" fontId="26" fillId="0" borderId="2" xfId="3" applyNumberFormat="1" applyFont="1" applyBorder="1" applyAlignment="1">
      <alignment horizontal="center" vertical="center"/>
    </xf>
    <xf numFmtId="0" fontId="26" fillId="0" borderId="2" xfId="2" applyFont="1" applyBorder="1" applyAlignment="1">
      <alignment horizontal="center" vertical="center"/>
    </xf>
    <xf numFmtId="0" fontId="26" fillId="0" borderId="2" xfId="2" applyFont="1" applyBorder="1" applyAlignment="1">
      <alignment horizontal="center" vertical="center" wrapText="1"/>
    </xf>
    <xf numFmtId="0" fontId="26" fillId="0" borderId="0" xfId="2" applyFont="1" applyAlignment="1">
      <alignment vertical="center"/>
    </xf>
    <xf numFmtId="0" fontId="26" fillId="0" borderId="0" xfId="2" applyFont="1"/>
    <xf numFmtId="0" fontId="26" fillId="0" borderId="6" xfId="2" applyFont="1" applyBorder="1" applyAlignment="1">
      <alignment horizontal="center" vertical="center"/>
    </xf>
    <xf numFmtId="165" fontId="26" fillId="0" borderId="2" xfId="3" applyNumberFormat="1" applyFont="1" applyBorder="1" applyAlignment="1">
      <alignment vertical="center"/>
    </xf>
    <xf numFmtId="0" fontId="26" fillId="0" borderId="2" xfId="2" applyFont="1" applyBorder="1" applyAlignment="1">
      <alignment vertical="center"/>
    </xf>
    <xf numFmtId="0" fontId="28" fillId="0" borderId="0" xfId="2" applyFont="1"/>
    <xf numFmtId="165" fontId="13" fillId="4" borderId="2" xfId="3" applyNumberFormat="1" applyFont="1" applyFill="1" applyBorder="1" applyAlignment="1">
      <alignment horizontal="center" vertical="center" wrapText="1"/>
    </xf>
    <xf numFmtId="0" fontId="13" fillId="4" borderId="2" xfId="2" applyFont="1" applyFill="1" applyBorder="1" applyAlignment="1">
      <alignment horizontal="center" vertical="center" wrapText="1"/>
    </xf>
    <xf numFmtId="0" fontId="26" fillId="0" borderId="0" xfId="2" applyFont="1" applyAlignment="1">
      <alignment horizontal="center" vertical="center"/>
    </xf>
    <xf numFmtId="165" fontId="26" fillId="0" borderId="0" xfId="3" applyNumberFormat="1" applyFont="1" applyAlignment="1">
      <alignment horizontal="center" vertical="center"/>
    </xf>
    <xf numFmtId="0" fontId="26" fillId="0" borderId="0" xfId="2" applyFont="1" applyAlignment="1">
      <alignment horizontal="left" vertical="center"/>
    </xf>
    <xf numFmtId="0" fontId="26" fillId="6" borderId="2" xfId="2" applyFont="1" applyFill="1" applyBorder="1" applyAlignment="1">
      <alignment horizontal="center" vertical="center"/>
    </xf>
    <xf numFmtId="0" fontId="24" fillId="0" borderId="2" xfId="0" quotePrefix="1" applyFont="1" applyBorder="1" applyAlignment="1">
      <alignment horizontal="center" vertical="center"/>
    </xf>
    <xf numFmtId="49" fontId="24" fillId="0" borderId="0" xfId="0" applyNumberFormat="1" applyFont="1"/>
    <xf numFmtId="0" fontId="5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29" fillId="0" borderId="2" xfId="0" applyNumberFormat="1" applyFont="1" applyBorder="1"/>
    <xf numFmtId="0" fontId="23" fillId="0" borderId="6" xfId="0" quotePrefix="1" applyFont="1" applyBorder="1" applyAlignment="1">
      <alignment horizontal="left"/>
    </xf>
    <xf numFmtId="0" fontId="23" fillId="7" borderId="6" xfId="0" quotePrefix="1" applyFont="1" applyFill="1" applyBorder="1" applyAlignment="1">
      <alignment horizontal="left"/>
    </xf>
    <xf numFmtId="0" fontId="25" fillId="0" borderId="0" xfId="0" applyFont="1" applyAlignment="1">
      <alignment horizontal="center"/>
    </xf>
    <xf numFmtId="165" fontId="26" fillId="0" borderId="3" xfId="3" applyNumberFormat="1" applyFont="1" applyBorder="1" applyAlignment="1">
      <alignment horizontal="center" vertical="center" wrapText="1"/>
    </xf>
    <xf numFmtId="165" fontId="26" fillId="0" borderId="6" xfId="3" applyNumberFormat="1" applyFont="1" applyBorder="1" applyAlignment="1">
      <alignment horizontal="center" vertical="center" wrapText="1"/>
    </xf>
    <xf numFmtId="0" fontId="26" fillId="0" borderId="2" xfId="2" applyFont="1" applyBorder="1" applyAlignment="1">
      <alignment horizontal="center" vertical="center"/>
    </xf>
    <xf numFmtId="165" fontId="26" fillId="0" borderId="4" xfId="3" applyNumberFormat="1" applyFont="1" applyBorder="1" applyAlignment="1">
      <alignment horizontal="center" vertical="center"/>
    </xf>
    <xf numFmtId="165" fontId="26" fillId="0" borderId="5" xfId="3" applyNumberFormat="1" applyFont="1" applyBorder="1" applyAlignment="1">
      <alignment horizontal="center" vertical="center"/>
    </xf>
    <xf numFmtId="0" fontId="26" fillId="0" borderId="3" xfId="2" applyFont="1" applyBorder="1" applyAlignment="1">
      <alignment horizontal="center" vertical="center" wrapText="1"/>
    </xf>
    <xf numFmtId="0" fontId="26" fillId="0" borderId="6" xfId="2" applyFont="1" applyBorder="1" applyAlignment="1">
      <alignment horizontal="center" vertical="center" wrapText="1"/>
    </xf>
    <xf numFmtId="0" fontId="26" fillId="0" borderId="3" xfId="2" applyFont="1" applyBorder="1" applyAlignment="1">
      <alignment horizontal="center" vertical="center"/>
    </xf>
    <xf numFmtId="0" fontId="26" fillId="0" borderId="6" xfId="2" applyFont="1" applyBorder="1" applyAlignment="1">
      <alignment horizontal="center" vertical="center"/>
    </xf>
    <xf numFmtId="0" fontId="16" fillId="2" borderId="1" xfId="2" applyFont="1" applyFill="1" applyBorder="1" applyAlignment="1">
      <alignment horizontal="center"/>
    </xf>
    <xf numFmtId="0" fontId="24" fillId="0" borderId="4" xfId="0" quotePrefix="1" applyFont="1" applyBorder="1" applyAlignment="1">
      <alignment horizontal="center" vertical="center"/>
    </xf>
    <xf numFmtId="0" fontId="24" fillId="0" borderId="5" xfId="0" quotePrefix="1" applyFont="1" applyBorder="1" applyAlignment="1">
      <alignment horizontal="center" vertical="center"/>
    </xf>
    <xf numFmtId="0" fontId="24" fillId="0" borderId="7" xfId="0" quotePrefix="1" applyFont="1" applyBorder="1" applyAlignment="1">
      <alignment horizontal="center" vertical="center"/>
    </xf>
    <xf numFmtId="0" fontId="24" fillId="0" borderId="8" xfId="0" quotePrefix="1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6" fillId="0" borderId="7" xfId="2" applyFont="1" applyBorder="1" applyAlignment="1">
      <alignment horizontal="center" vertical="center"/>
    </xf>
    <xf numFmtId="0" fontId="26" fillId="0" borderId="8" xfId="2" applyFont="1" applyBorder="1" applyAlignment="1">
      <alignment horizontal="center" vertical="center"/>
    </xf>
    <xf numFmtId="0" fontId="11" fillId="0" borderId="0" xfId="2" applyFont="1" applyAlignment="1">
      <alignment horizontal="center"/>
    </xf>
    <xf numFmtId="0" fontId="16" fillId="2" borderId="0" xfId="2" applyFont="1" applyFill="1" applyAlignment="1">
      <alignment horizontal="center"/>
    </xf>
    <xf numFmtId="0" fontId="16" fillId="2" borderId="0" xfId="2" applyFont="1" applyFill="1" applyBorder="1" applyAlignment="1">
      <alignment horizontal="center"/>
    </xf>
    <xf numFmtId="0" fontId="13" fillId="0" borderId="2" xfId="2" applyFont="1" applyFill="1" applyBorder="1" applyAlignment="1">
      <alignment horizontal="center"/>
    </xf>
    <xf numFmtId="0" fontId="13" fillId="2" borderId="2" xfId="2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top"/>
    </xf>
    <xf numFmtId="165" fontId="8" fillId="0" borderId="0" xfId="0" applyNumberFormat="1" applyFont="1"/>
  </cellXfs>
  <cellStyles count="4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FILE%20SO%20LAM%20LAI%20HO%20SO%203/NHA%20HANG/NXT_SX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FILE%20SO%20LAM%20LAI%20HO%20SO/THUONG%20MAI%201-3/KT_TMDV_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NH MUC  (2)"/>
      <sheetName val="DM HHVT"/>
      <sheetName val="Sheet1"/>
      <sheetName val="DINH MUC "/>
      <sheetName val="PXK 155"/>
      <sheetName val="Tinh gia thanh"/>
      <sheetName val="PNK 152"/>
      <sheetName val="in pnk 152"/>
      <sheetName val="PXK 152"/>
      <sheetName val="in pxk 152"/>
      <sheetName val="BCNXT 152"/>
      <sheetName val="PNK 153"/>
      <sheetName val="in pnk 153"/>
      <sheetName val="in pxk 153"/>
      <sheetName val="PXK 153"/>
      <sheetName val="BCNXT 153"/>
      <sheetName val="in pnk 155"/>
      <sheetName val="PNK 155"/>
      <sheetName val="in pxk 155"/>
      <sheetName val="BCNXT 155"/>
      <sheetName val="00000000"/>
    </sheetNames>
    <sheetDataSet>
      <sheetData sheetId="0"/>
      <sheetData sheetId="1"/>
      <sheetData sheetId="2"/>
      <sheetData sheetId="3"/>
      <sheetData sheetId="4"/>
      <sheetData sheetId="5">
        <row r="46">
          <cell r="D46">
            <v>0</v>
          </cell>
          <cell r="F46">
            <v>0</v>
          </cell>
          <cell r="G46" t="e">
            <v>#VALUE!</v>
          </cell>
          <cell r="H46" t="e">
            <v>#VALUE!</v>
          </cell>
        </row>
        <row r="71">
          <cell r="D71" t="e">
            <v>#N/A</v>
          </cell>
          <cell r="G71" t="e">
            <v>#VALUE!</v>
          </cell>
          <cell r="H71" t="e">
            <v>#VALUE!</v>
          </cell>
          <cell r="I71" t="e">
            <v>#VALUE!</v>
          </cell>
        </row>
      </sheetData>
      <sheetData sheetId="6">
        <row r="3">
          <cell r="D3">
            <v>3</v>
          </cell>
        </row>
        <row r="5">
          <cell r="D5" t="str">
            <v>Số phiếu nhập</v>
          </cell>
        </row>
        <row r="7">
          <cell r="D7" t="str">
            <v>C</v>
          </cell>
        </row>
        <row r="9">
          <cell r="D9">
            <v>1</v>
          </cell>
        </row>
        <row r="10">
          <cell r="D10">
            <v>1</v>
          </cell>
        </row>
        <row r="11">
          <cell r="D11">
            <v>1</v>
          </cell>
        </row>
        <row r="12">
          <cell r="D12">
            <v>1</v>
          </cell>
        </row>
        <row r="13">
          <cell r="D13">
            <v>1</v>
          </cell>
        </row>
        <row r="14">
          <cell r="D14">
            <v>1</v>
          </cell>
        </row>
        <row r="16">
          <cell r="D16">
            <v>2</v>
          </cell>
        </row>
        <row r="17">
          <cell r="D17">
            <v>2</v>
          </cell>
        </row>
        <row r="18">
          <cell r="D18">
            <v>2</v>
          </cell>
        </row>
        <row r="19">
          <cell r="D19">
            <v>2</v>
          </cell>
        </row>
        <row r="20">
          <cell r="D20">
            <v>2</v>
          </cell>
        </row>
        <row r="21">
          <cell r="D21">
            <v>2</v>
          </cell>
        </row>
        <row r="23">
          <cell r="D23">
            <v>3</v>
          </cell>
        </row>
        <row r="24">
          <cell r="D24">
            <v>3</v>
          </cell>
        </row>
        <row r="25">
          <cell r="D25">
            <v>3</v>
          </cell>
        </row>
        <row r="26">
          <cell r="D26">
            <v>3</v>
          </cell>
        </row>
        <row r="27">
          <cell r="D27">
            <v>3</v>
          </cell>
        </row>
        <row r="28">
          <cell r="D28">
            <v>3</v>
          </cell>
        </row>
        <row r="37">
          <cell r="D37">
            <v>4</v>
          </cell>
        </row>
        <row r="38">
          <cell r="D38">
            <v>4</v>
          </cell>
        </row>
        <row r="39">
          <cell r="D39">
            <v>4</v>
          </cell>
        </row>
        <row r="40">
          <cell r="D40">
            <v>4</v>
          </cell>
        </row>
        <row r="41">
          <cell r="D41">
            <v>4</v>
          </cell>
        </row>
        <row r="42">
          <cell r="D42">
            <v>4</v>
          </cell>
        </row>
        <row r="44">
          <cell r="D44">
            <v>5</v>
          </cell>
        </row>
        <row r="45">
          <cell r="D45">
            <v>5</v>
          </cell>
        </row>
        <row r="46">
          <cell r="D46">
            <v>5</v>
          </cell>
        </row>
        <row r="47">
          <cell r="D47">
            <v>5</v>
          </cell>
        </row>
        <row r="48">
          <cell r="D48">
            <v>5</v>
          </cell>
        </row>
        <row r="49">
          <cell r="D49">
            <v>5</v>
          </cell>
        </row>
        <row r="61">
          <cell r="D61" t="str">
            <v>Số phiếu nhập</v>
          </cell>
        </row>
        <row r="63">
          <cell r="D63" t="str">
            <v>C</v>
          </cell>
        </row>
        <row r="65">
          <cell r="D65">
            <v>6</v>
          </cell>
        </row>
        <row r="66">
          <cell r="D66">
            <v>6</v>
          </cell>
        </row>
        <row r="67">
          <cell r="D67">
            <v>6</v>
          </cell>
        </row>
        <row r="68">
          <cell r="D68">
            <v>6</v>
          </cell>
        </row>
        <row r="69">
          <cell r="D69">
            <v>6</v>
          </cell>
        </row>
        <row r="70">
          <cell r="D70">
            <v>6</v>
          </cell>
        </row>
        <row r="72">
          <cell r="D72">
            <v>7</v>
          </cell>
        </row>
        <row r="73">
          <cell r="D73">
            <v>7</v>
          </cell>
        </row>
        <row r="74">
          <cell r="D74">
            <v>7</v>
          </cell>
        </row>
        <row r="75">
          <cell r="D75">
            <v>7</v>
          </cell>
        </row>
        <row r="76">
          <cell r="D76">
            <v>7</v>
          </cell>
        </row>
        <row r="77">
          <cell r="D77">
            <v>7</v>
          </cell>
        </row>
        <row r="79">
          <cell r="D79">
            <v>8</v>
          </cell>
        </row>
        <row r="80">
          <cell r="D80">
            <v>8</v>
          </cell>
        </row>
        <row r="81">
          <cell r="D81">
            <v>8</v>
          </cell>
        </row>
        <row r="82">
          <cell r="D82">
            <v>8</v>
          </cell>
        </row>
        <row r="83">
          <cell r="D83">
            <v>8</v>
          </cell>
        </row>
        <row r="84">
          <cell r="D84">
            <v>8</v>
          </cell>
        </row>
        <row r="86">
          <cell r="D86">
            <v>9</v>
          </cell>
        </row>
        <row r="87">
          <cell r="D87">
            <v>9</v>
          </cell>
        </row>
        <row r="88">
          <cell r="D88">
            <v>9</v>
          </cell>
        </row>
        <row r="89">
          <cell r="D89">
            <v>9</v>
          </cell>
        </row>
        <row r="90">
          <cell r="D90">
            <v>9</v>
          </cell>
        </row>
        <row r="91">
          <cell r="D91">
            <v>9</v>
          </cell>
        </row>
        <row r="93">
          <cell r="D93">
            <v>10</v>
          </cell>
        </row>
        <row r="94">
          <cell r="D94">
            <v>10</v>
          </cell>
        </row>
        <row r="95">
          <cell r="D95">
            <v>10</v>
          </cell>
        </row>
        <row r="96">
          <cell r="D96">
            <v>10</v>
          </cell>
        </row>
        <row r="97">
          <cell r="D97">
            <v>10</v>
          </cell>
        </row>
        <row r="98">
          <cell r="D98">
            <v>10</v>
          </cell>
        </row>
        <row r="100">
          <cell r="D100">
            <v>11</v>
          </cell>
        </row>
        <row r="101">
          <cell r="D101">
            <v>11</v>
          </cell>
        </row>
        <row r="115">
          <cell r="D115" t="str">
            <v>Số phiếu nhập</v>
          </cell>
        </row>
        <row r="117">
          <cell r="D117" t="str">
            <v>C</v>
          </cell>
        </row>
        <row r="119">
          <cell r="D119">
            <v>12</v>
          </cell>
        </row>
        <row r="120">
          <cell r="D120">
            <v>12</v>
          </cell>
        </row>
        <row r="121">
          <cell r="D121">
            <v>12</v>
          </cell>
        </row>
        <row r="122">
          <cell r="D122">
            <v>12</v>
          </cell>
        </row>
        <row r="123">
          <cell r="D123">
            <v>12</v>
          </cell>
        </row>
        <row r="124">
          <cell r="D124">
            <v>12</v>
          </cell>
        </row>
        <row r="126">
          <cell r="D126">
            <v>13</v>
          </cell>
        </row>
        <row r="127">
          <cell r="D127">
            <v>13</v>
          </cell>
        </row>
        <row r="128">
          <cell r="D128">
            <v>13</v>
          </cell>
        </row>
        <row r="129">
          <cell r="D129">
            <v>13</v>
          </cell>
        </row>
        <row r="130">
          <cell r="D130">
            <v>13</v>
          </cell>
        </row>
        <row r="131">
          <cell r="D131">
            <v>13</v>
          </cell>
        </row>
        <row r="133">
          <cell r="D133">
            <v>14</v>
          </cell>
        </row>
        <row r="134">
          <cell r="D134">
            <v>14</v>
          </cell>
        </row>
        <row r="135">
          <cell r="D135">
            <v>14</v>
          </cell>
        </row>
        <row r="136">
          <cell r="D136">
            <v>14</v>
          </cell>
        </row>
        <row r="137">
          <cell r="D137">
            <v>14</v>
          </cell>
        </row>
        <row r="138">
          <cell r="D138">
            <v>14</v>
          </cell>
        </row>
      </sheetData>
      <sheetData sheetId="7"/>
      <sheetData sheetId="8">
        <row r="5">
          <cell r="C5" t="str">
            <v>Số phiếu xuất</v>
          </cell>
        </row>
        <row r="7">
          <cell r="C7" t="str">
            <v>B</v>
          </cell>
        </row>
        <row r="9">
          <cell r="C9">
            <v>1</v>
          </cell>
        </row>
        <row r="10">
          <cell r="C10">
            <v>1</v>
          </cell>
        </row>
        <row r="11">
          <cell r="C11">
            <v>1</v>
          </cell>
        </row>
        <row r="12">
          <cell r="C12">
            <v>1</v>
          </cell>
        </row>
        <row r="13">
          <cell r="C13">
            <v>1</v>
          </cell>
        </row>
        <row r="14">
          <cell r="C14">
            <v>1</v>
          </cell>
        </row>
        <row r="16">
          <cell r="C16">
            <v>2</v>
          </cell>
        </row>
        <row r="17">
          <cell r="C17">
            <v>2</v>
          </cell>
        </row>
        <row r="18">
          <cell r="C18">
            <v>2</v>
          </cell>
        </row>
        <row r="19">
          <cell r="C19">
            <v>2</v>
          </cell>
        </row>
        <row r="20">
          <cell r="C20">
            <v>2</v>
          </cell>
        </row>
        <row r="21">
          <cell r="C21">
            <v>2</v>
          </cell>
        </row>
        <row r="23">
          <cell r="C23">
            <v>3</v>
          </cell>
        </row>
        <row r="24">
          <cell r="C24">
            <v>3</v>
          </cell>
        </row>
        <row r="25">
          <cell r="C25">
            <v>3</v>
          </cell>
        </row>
        <row r="26">
          <cell r="C26">
            <v>3</v>
          </cell>
        </row>
        <row r="27">
          <cell r="C27">
            <v>3</v>
          </cell>
        </row>
        <row r="28">
          <cell r="C28">
            <v>3</v>
          </cell>
        </row>
        <row r="30">
          <cell r="C30">
            <v>4</v>
          </cell>
        </row>
        <row r="31">
          <cell r="C31">
            <v>4</v>
          </cell>
        </row>
        <row r="32">
          <cell r="C32">
            <v>4</v>
          </cell>
        </row>
        <row r="33">
          <cell r="C33">
            <v>4</v>
          </cell>
        </row>
        <row r="34">
          <cell r="C34">
            <v>4</v>
          </cell>
        </row>
        <row r="35">
          <cell r="C35">
            <v>4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7">
          <cell r="C47" t="str">
            <v>Người mua</v>
          </cell>
        </row>
        <row r="48">
          <cell r="C48" t="str">
            <v>(Ký, họ tên)</v>
          </cell>
        </row>
        <row r="54">
          <cell r="C54" t="str">
            <v>Số phiếu xuất</v>
          </cell>
        </row>
        <row r="56">
          <cell r="C56" t="str">
            <v>B</v>
          </cell>
        </row>
        <row r="57">
          <cell r="C57">
            <v>6</v>
          </cell>
        </row>
        <row r="58">
          <cell r="C58">
            <v>6</v>
          </cell>
        </row>
        <row r="59">
          <cell r="C59">
            <v>6</v>
          </cell>
        </row>
        <row r="60">
          <cell r="C60">
            <v>6</v>
          </cell>
        </row>
        <row r="61">
          <cell r="C61">
            <v>6</v>
          </cell>
        </row>
        <row r="62">
          <cell r="C62">
            <v>6</v>
          </cell>
        </row>
        <row r="64">
          <cell r="C64">
            <v>7</v>
          </cell>
        </row>
        <row r="65">
          <cell r="C65">
            <v>7</v>
          </cell>
        </row>
        <row r="66">
          <cell r="C66">
            <v>7</v>
          </cell>
        </row>
        <row r="67">
          <cell r="C67">
            <v>7</v>
          </cell>
        </row>
        <row r="68">
          <cell r="C68">
            <v>7</v>
          </cell>
        </row>
        <row r="69">
          <cell r="C69">
            <v>7</v>
          </cell>
        </row>
        <row r="71">
          <cell r="C71">
            <v>8</v>
          </cell>
        </row>
        <row r="72">
          <cell r="C72">
            <v>8</v>
          </cell>
        </row>
        <row r="73">
          <cell r="C73">
            <v>8</v>
          </cell>
        </row>
        <row r="74">
          <cell r="C74">
            <v>8</v>
          </cell>
        </row>
        <row r="75">
          <cell r="C75">
            <v>8</v>
          </cell>
        </row>
        <row r="76">
          <cell r="C76">
            <v>8</v>
          </cell>
        </row>
        <row r="78">
          <cell r="C78">
            <v>9</v>
          </cell>
        </row>
        <row r="79">
          <cell r="C79">
            <v>9</v>
          </cell>
        </row>
        <row r="80">
          <cell r="C80">
            <v>9</v>
          </cell>
        </row>
        <row r="81">
          <cell r="C81">
            <v>9</v>
          </cell>
        </row>
        <row r="82">
          <cell r="C82">
            <v>9</v>
          </cell>
        </row>
        <row r="83">
          <cell r="C83">
            <v>9</v>
          </cell>
        </row>
        <row r="84">
          <cell r="C84">
            <v>9</v>
          </cell>
        </row>
        <row r="85">
          <cell r="C85">
            <v>9</v>
          </cell>
        </row>
        <row r="92">
          <cell r="C92" t="str">
            <v>Người mua</v>
          </cell>
        </row>
        <row r="93">
          <cell r="C93" t="str">
            <v>(Ký, họ tên)</v>
          </cell>
        </row>
        <row r="99">
          <cell r="C99" t="str">
            <v>Số phiếu xuất</v>
          </cell>
        </row>
        <row r="101">
          <cell r="C101" t="str">
            <v>B</v>
          </cell>
        </row>
        <row r="102">
          <cell r="C102">
            <v>10</v>
          </cell>
        </row>
        <row r="103">
          <cell r="C103">
            <v>10</v>
          </cell>
        </row>
        <row r="104">
          <cell r="C104">
            <v>10</v>
          </cell>
        </row>
        <row r="105">
          <cell r="C105">
            <v>10</v>
          </cell>
        </row>
        <row r="106">
          <cell r="C106">
            <v>10</v>
          </cell>
        </row>
        <row r="107">
          <cell r="C107">
            <v>10</v>
          </cell>
        </row>
        <row r="109">
          <cell r="C109">
            <v>11</v>
          </cell>
        </row>
        <row r="110">
          <cell r="C110">
            <v>11</v>
          </cell>
        </row>
        <row r="111">
          <cell r="C111">
            <v>11</v>
          </cell>
        </row>
        <row r="112">
          <cell r="C112">
            <v>11</v>
          </cell>
        </row>
        <row r="113">
          <cell r="C113">
            <v>11</v>
          </cell>
        </row>
        <row r="114">
          <cell r="C114">
            <v>11</v>
          </cell>
        </row>
        <row r="116">
          <cell r="C116">
            <v>12</v>
          </cell>
        </row>
        <row r="117">
          <cell r="C117">
            <v>12</v>
          </cell>
        </row>
        <row r="118">
          <cell r="C118">
            <v>12</v>
          </cell>
        </row>
        <row r="119">
          <cell r="C119">
            <v>12</v>
          </cell>
        </row>
        <row r="120">
          <cell r="C120">
            <v>12</v>
          </cell>
        </row>
        <row r="121">
          <cell r="C121">
            <v>12</v>
          </cell>
        </row>
        <row r="123">
          <cell r="C123">
            <v>13</v>
          </cell>
        </row>
        <row r="124">
          <cell r="C124">
            <v>13</v>
          </cell>
        </row>
        <row r="125">
          <cell r="C125">
            <v>13</v>
          </cell>
        </row>
        <row r="126">
          <cell r="C126">
            <v>13</v>
          </cell>
        </row>
        <row r="127">
          <cell r="C127">
            <v>13</v>
          </cell>
        </row>
        <row r="128">
          <cell r="C128">
            <v>13</v>
          </cell>
        </row>
        <row r="130">
          <cell r="C130">
            <v>14</v>
          </cell>
        </row>
        <row r="131">
          <cell r="C131">
            <v>14</v>
          </cell>
        </row>
        <row r="132">
          <cell r="C132">
            <v>14</v>
          </cell>
        </row>
        <row r="133">
          <cell r="C133">
            <v>14</v>
          </cell>
        </row>
        <row r="134">
          <cell r="C134">
            <v>14</v>
          </cell>
        </row>
        <row r="135">
          <cell r="C135">
            <v>14</v>
          </cell>
        </row>
        <row r="141">
          <cell r="C141" t="str">
            <v>Người mua</v>
          </cell>
        </row>
        <row r="142">
          <cell r="C142" t="str">
            <v>(Ký, họ tên)</v>
          </cell>
        </row>
      </sheetData>
      <sheetData sheetId="9"/>
      <sheetData sheetId="10"/>
      <sheetData sheetId="11">
        <row r="5">
          <cell r="D5" t="str">
            <v>Số phiếu nhập</v>
          </cell>
        </row>
        <row r="7">
          <cell r="D7" t="str">
            <v>C</v>
          </cell>
        </row>
        <row r="8">
          <cell r="D8">
            <v>1</v>
          </cell>
        </row>
        <row r="9">
          <cell r="D9">
            <v>1</v>
          </cell>
        </row>
        <row r="10">
          <cell r="D10">
            <v>1</v>
          </cell>
        </row>
        <row r="12">
          <cell r="D12">
            <v>2</v>
          </cell>
        </row>
        <row r="13">
          <cell r="D13">
            <v>2</v>
          </cell>
        </row>
        <row r="14">
          <cell r="D14">
            <v>2</v>
          </cell>
        </row>
        <row r="27">
          <cell r="D27" t="str">
            <v>Số phiếu nhập</v>
          </cell>
        </row>
        <row r="29">
          <cell r="D29" t="str">
            <v>C</v>
          </cell>
        </row>
        <row r="30">
          <cell r="D30">
            <v>3</v>
          </cell>
        </row>
        <row r="31">
          <cell r="D31">
            <v>3</v>
          </cell>
        </row>
        <row r="32">
          <cell r="D32">
            <v>3</v>
          </cell>
        </row>
        <row r="34">
          <cell r="D34">
            <v>4</v>
          </cell>
        </row>
        <row r="35">
          <cell r="D35">
            <v>4</v>
          </cell>
        </row>
        <row r="36">
          <cell r="D36">
            <v>4</v>
          </cell>
        </row>
        <row r="50">
          <cell r="D50" t="str">
            <v>Số phiếu nhập</v>
          </cell>
        </row>
        <row r="52">
          <cell r="D52" t="str">
            <v>C</v>
          </cell>
        </row>
        <row r="53">
          <cell r="D53">
            <v>5</v>
          </cell>
        </row>
        <row r="54">
          <cell r="D54">
            <v>5</v>
          </cell>
        </row>
        <row r="55">
          <cell r="D55">
            <v>5</v>
          </cell>
        </row>
        <row r="57">
          <cell r="D57">
            <v>6</v>
          </cell>
        </row>
        <row r="58">
          <cell r="D58">
            <v>6</v>
          </cell>
        </row>
        <row r="59">
          <cell r="D59">
            <v>6</v>
          </cell>
        </row>
      </sheetData>
      <sheetData sheetId="12"/>
      <sheetData sheetId="13"/>
      <sheetData sheetId="14">
        <row r="5">
          <cell r="C5" t="str">
            <v>Số phiếu xuất</v>
          </cell>
        </row>
        <row r="7">
          <cell r="C7" t="str">
            <v>B</v>
          </cell>
        </row>
        <row r="8">
          <cell r="C8">
            <v>1</v>
          </cell>
        </row>
        <row r="9">
          <cell r="C9">
            <v>1</v>
          </cell>
        </row>
        <row r="10">
          <cell r="C10">
            <v>1</v>
          </cell>
        </row>
        <row r="12">
          <cell r="C12">
            <v>2</v>
          </cell>
        </row>
        <row r="13">
          <cell r="C13">
            <v>2</v>
          </cell>
        </row>
        <row r="14">
          <cell r="C14">
            <v>2</v>
          </cell>
        </row>
        <row r="16">
          <cell r="C16">
            <v>3</v>
          </cell>
        </row>
        <row r="17">
          <cell r="C17">
            <v>3</v>
          </cell>
        </row>
        <row r="18">
          <cell r="C18">
            <v>3</v>
          </cell>
        </row>
        <row r="20">
          <cell r="C20">
            <v>4</v>
          </cell>
        </row>
        <row r="21">
          <cell r="C21">
            <v>4</v>
          </cell>
        </row>
        <row r="22">
          <cell r="C22">
            <v>4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32">
          <cell r="C32" t="str">
            <v>Người mua</v>
          </cell>
        </row>
        <row r="33">
          <cell r="C33" t="str">
            <v>(Ký, họ tên)</v>
          </cell>
        </row>
        <row r="40">
          <cell r="C40" t="str">
            <v>Số phiếu xuất</v>
          </cell>
        </row>
        <row r="42">
          <cell r="C42" t="str">
            <v>B</v>
          </cell>
        </row>
        <row r="43">
          <cell r="C43">
            <v>6</v>
          </cell>
        </row>
        <row r="44">
          <cell r="C44">
            <v>6</v>
          </cell>
        </row>
        <row r="45">
          <cell r="C45">
            <v>6</v>
          </cell>
        </row>
        <row r="47">
          <cell r="C47">
            <v>7</v>
          </cell>
        </row>
        <row r="48">
          <cell r="C48">
            <v>7</v>
          </cell>
        </row>
        <row r="49">
          <cell r="C49">
            <v>7</v>
          </cell>
        </row>
        <row r="51">
          <cell r="C51">
            <v>8</v>
          </cell>
        </row>
        <row r="52">
          <cell r="C52">
            <v>8</v>
          </cell>
        </row>
        <row r="53">
          <cell r="C53">
            <v>8</v>
          </cell>
        </row>
        <row r="55">
          <cell r="C55">
            <v>9</v>
          </cell>
        </row>
        <row r="56">
          <cell r="C56">
            <v>9</v>
          </cell>
        </row>
        <row r="57">
          <cell r="C57">
            <v>9</v>
          </cell>
        </row>
        <row r="62">
          <cell r="C62" t="str">
            <v>Người mua</v>
          </cell>
        </row>
        <row r="63">
          <cell r="C63" t="str">
            <v>(Ký, họ tên)</v>
          </cell>
        </row>
        <row r="70">
          <cell r="C70" t="str">
            <v>Số phiếu xuất</v>
          </cell>
        </row>
        <row r="72">
          <cell r="C72" t="str">
            <v>B</v>
          </cell>
        </row>
        <row r="73">
          <cell r="C73">
            <v>10</v>
          </cell>
        </row>
        <row r="74">
          <cell r="C74">
            <v>10</v>
          </cell>
        </row>
        <row r="75">
          <cell r="C75">
            <v>10</v>
          </cell>
        </row>
        <row r="77">
          <cell r="C77">
            <v>11</v>
          </cell>
        </row>
        <row r="78">
          <cell r="C78">
            <v>11</v>
          </cell>
        </row>
        <row r="79">
          <cell r="C79">
            <v>11</v>
          </cell>
        </row>
        <row r="81">
          <cell r="C81">
            <v>12</v>
          </cell>
        </row>
        <row r="82">
          <cell r="C82">
            <v>12</v>
          </cell>
        </row>
        <row r="83">
          <cell r="C83">
            <v>12</v>
          </cell>
        </row>
        <row r="85">
          <cell r="C85">
            <v>13</v>
          </cell>
        </row>
        <row r="86">
          <cell r="C86">
            <v>13</v>
          </cell>
        </row>
        <row r="87">
          <cell r="C87">
            <v>13</v>
          </cell>
        </row>
        <row r="89">
          <cell r="C89">
            <v>14</v>
          </cell>
        </row>
        <row r="90">
          <cell r="C90">
            <v>14</v>
          </cell>
        </row>
        <row r="91">
          <cell r="C91">
            <v>14</v>
          </cell>
        </row>
        <row r="96">
          <cell r="C96" t="str">
            <v>Người mua</v>
          </cell>
        </row>
        <row r="97">
          <cell r="C97" t="str">
            <v>(Ký, họ tên)</v>
          </cell>
        </row>
      </sheetData>
      <sheetData sheetId="15"/>
      <sheetData sheetId="16"/>
      <sheetData sheetId="17">
        <row r="5">
          <cell r="D5" t="str">
            <v>Số phiếu nhập</v>
          </cell>
        </row>
        <row r="7">
          <cell r="D7" t="str">
            <v>C</v>
          </cell>
        </row>
        <row r="8">
          <cell r="D8">
            <v>1</v>
          </cell>
        </row>
        <row r="10">
          <cell r="D10">
            <v>2</v>
          </cell>
        </row>
        <row r="12">
          <cell r="D12">
            <v>3</v>
          </cell>
        </row>
        <row r="14">
          <cell r="D14">
            <v>4</v>
          </cell>
        </row>
        <row r="16">
          <cell r="D16">
            <v>5</v>
          </cell>
        </row>
        <row r="31">
          <cell r="D31" t="str">
            <v>Số phiếu nhập</v>
          </cell>
        </row>
        <row r="33">
          <cell r="D33" t="str">
            <v>C</v>
          </cell>
        </row>
        <row r="34">
          <cell r="D34">
            <v>6</v>
          </cell>
        </row>
        <row r="36">
          <cell r="D36">
            <v>7</v>
          </cell>
        </row>
        <row r="38">
          <cell r="D38">
            <v>8</v>
          </cell>
        </row>
        <row r="40">
          <cell r="D40">
            <v>9</v>
          </cell>
        </row>
        <row r="56">
          <cell r="D56" t="str">
            <v>Số phiếu nhập</v>
          </cell>
        </row>
        <row r="58">
          <cell r="D58" t="str">
            <v>C</v>
          </cell>
        </row>
        <row r="59">
          <cell r="D59">
            <v>10</v>
          </cell>
        </row>
        <row r="61">
          <cell r="D61">
            <v>11</v>
          </cell>
        </row>
        <row r="63">
          <cell r="D63">
            <v>12</v>
          </cell>
        </row>
        <row r="65">
          <cell r="D65">
            <v>13</v>
          </cell>
        </row>
        <row r="67">
          <cell r="D67">
            <v>14</v>
          </cell>
        </row>
        <row r="69">
          <cell r="D69">
            <v>15</v>
          </cell>
        </row>
      </sheetData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ảng tổng hợp 131 (2)"/>
      <sheetName val="Bảng tổng hợp 331"/>
      <sheetName val="Thong tin DN"/>
      <sheetName val="Menu TMDV"/>
      <sheetName val="lctt"/>
      <sheetName val="BCKQKD_TT133"/>
      <sheetName val="cdkt"/>
      <sheetName val="Bảng khấu hao TSCĐ"/>
      <sheetName val="Nhật ký chung"/>
      <sheetName val="CĐPS"/>
      <sheetName val="Bảng TT lương"/>
      <sheetName val="Bảng phân bổ CCDC"/>
      <sheetName val="Bảng chấm công"/>
      <sheetName val="Danh mục hàng hóa"/>
      <sheetName val="DMTK"/>
      <sheetName val="Bảng kê PNK"/>
      <sheetName val="Bảng kê PXK"/>
      <sheetName val="Bảng tổng hợp NXT"/>
      <sheetName val=" In Phiếu NK "/>
      <sheetName val=" In Phiếu XK"/>
      <sheetName val="TMBC_TT133"/>
      <sheetName val="CĐKT_TT200"/>
      <sheetName val="BCKQKD_TT200"/>
      <sheetName val="LCTT_TT200"/>
      <sheetName val="TMBC_TT200"/>
      <sheetName val="Sổ chi tiết 112"/>
      <sheetName val=" In Phiếu chi"/>
      <sheetName val="Sổ chi tiết 111"/>
      <sheetName val=" In Phiếu thu"/>
      <sheetName val="BẢNG KÊ HĐ MUA VÀO "/>
      <sheetName val="BẢNG KÊ HĐ BÁN RA"/>
      <sheetName val="HƯỚNG DẪN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5">
          <cell r="D5">
            <v>22</v>
          </cell>
        </row>
        <row r="7">
          <cell r="D7" t="str">
            <v>Số phiếu nhập</v>
          </cell>
        </row>
        <row r="8">
          <cell r="C8" t="str">
            <v>Số hiệu</v>
          </cell>
        </row>
        <row r="9">
          <cell r="C9" t="str">
            <v>B</v>
          </cell>
          <cell r="D9" t="str">
            <v>C</v>
          </cell>
        </row>
        <row r="10">
          <cell r="C10">
            <v>1</v>
          </cell>
          <cell r="D10">
            <v>1</v>
          </cell>
        </row>
        <row r="11">
          <cell r="C11">
            <v>1</v>
          </cell>
          <cell r="D11">
            <v>1</v>
          </cell>
        </row>
        <row r="12">
          <cell r="C12">
            <v>1</v>
          </cell>
          <cell r="D12">
            <v>1</v>
          </cell>
        </row>
        <row r="13">
          <cell r="C13">
            <v>1</v>
          </cell>
          <cell r="D13">
            <v>1</v>
          </cell>
        </row>
        <row r="15">
          <cell r="C15">
            <v>6</v>
          </cell>
          <cell r="D15">
            <v>2</v>
          </cell>
        </row>
        <row r="16">
          <cell r="C16">
            <v>6</v>
          </cell>
          <cell r="D16">
            <v>2</v>
          </cell>
        </row>
        <row r="17">
          <cell r="C17">
            <v>6</v>
          </cell>
          <cell r="D17">
            <v>2</v>
          </cell>
        </row>
        <row r="18">
          <cell r="C18">
            <v>6</v>
          </cell>
          <cell r="D18">
            <v>2</v>
          </cell>
        </row>
        <row r="20">
          <cell r="C20">
            <v>2</v>
          </cell>
          <cell r="D20">
            <v>3</v>
          </cell>
        </row>
        <row r="21">
          <cell r="C21">
            <v>2</v>
          </cell>
          <cell r="D21">
            <v>3</v>
          </cell>
        </row>
        <row r="22">
          <cell r="C22">
            <v>2</v>
          </cell>
          <cell r="D22">
            <v>3</v>
          </cell>
        </row>
        <row r="23">
          <cell r="C23">
            <v>2</v>
          </cell>
          <cell r="D23">
            <v>3</v>
          </cell>
        </row>
        <row r="24">
          <cell r="C24">
            <v>2</v>
          </cell>
          <cell r="D24">
            <v>3</v>
          </cell>
        </row>
        <row r="26">
          <cell r="C26">
            <v>7</v>
          </cell>
          <cell r="D26">
            <v>4</v>
          </cell>
        </row>
        <row r="27">
          <cell r="C27">
            <v>7</v>
          </cell>
          <cell r="D27">
            <v>4</v>
          </cell>
        </row>
        <row r="28">
          <cell r="C28">
            <v>7</v>
          </cell>
          <cell r="D28">
            <v>4</v>
          </cell>
        </row>
        <row r="30">
          <cell r="C30">
            <v>5617</v>
          </cell>
          <cell r="D30">
            <v>5</v>
          </cell>
        </row>
        <row r="31">
          <cell r="C31">
            <v>5617</v>
          </cell>
          <cell r="D31">
            <v>5</v>
          </cell>
        </row>
        <row r="32">
          <cell r="C32">
            <v>5617</v>
          </cell>
          <cell r="D32">
            <v>5</v>
          </cell>
        </row>
        <row r="34">
          <cell r="C34">
            <v>6090</v>
          </cell>
          <cell r="D34">
            <v>6</v>
          </cell>
        </row>
        <row r="35">
          <cell r="C35">
            <v>6090</v>
          </cell>
          <cell r="D35">
            <v>6</v>
          </cell>
        </row>
        <row r="36">
          <cell r="C36">
            <v>6090</v>
          </cell>
          <cell r="D36">
            <v>6</v>
          </cell>
        </row>
        <row r="37">
          <cell r="C37">
            <v>6090</v>
          </cell>
          <cell r="D37">
            <v>6</v>
          </cell>
        </row>
        <row r="38">
          <cell r="C38">
            <v>6090</v>
          </cell>
          <cell r="D38">
            <v>6</v>
          </cell>
        </row>
        <row r="40">
          <cell r="C40">
            <v>8</v>
          </cell>
          <cell r="D40">
            <v>7</v>
          </cell>
        </row>
        <row r="41">
          <cell r="C41">
            <v>8</v>
          </cell>
          <cell r="D41">
            <v>7</v>
          </cell>
        </row>
        <row r="42">
          <cell r="C42">
            <v>8</v>
          </cell>
          <cell r="D42">
            <v>7</v>
          </cell>
        </row>
        <row r="43">
          <cell r="C43">
            <v>8</v>
          </cell>
          <cell r="D43">
            <v>7</v>
          </cell>
        </row>
        <row r="48">
          <cell r="C48" t="str">
            <v>Người mua</v>
          </cell>
        </row>
        <row r="49">
          <cell r="C49" t="str">
            <v>(Ký, họ tên)</v>
          </cell>
        </row>
        <row r="56">
          <cell r="D56" t="str">
            <v>Số phiếu nhập</v>
          </cell>
        </row>
        <row r="57">
          <cell r="C57" t="str">
            <v>Số hiệu</v>
          </cell>
        </row>
        <row r="58">
          <cell r="C58" t="str">
            <v>B</v>
          </cell>
          <cell r="D58" t="str">
            <v>C</v>
          </cell>
        </row>
        <row r="59">
          <cell r="C59">
            <v>3</v>
          </cell>
          <cell r="D59">
            <v>8</v>
          </cell>
        </row>
        <row r="60">
          <cell r="C60">
            <v>3</v>
          </cell>
          <cell r="D60">
            <v>8</v>
          </cell>
        </row>
        <row r="61">
          <cell r="C61">
            <v>3</v>
          </cell>
          <cell r="D61">
            <v>8</v>
          </cell>
        </row>
        <row r="62">
          <cell r="C62">
            <v>3</v>
          </cell>
          <cell r="D62">
            <v>8</v>
          </cell>
        </row>
        <row r="63">
          <cell r="C63">
            <v>3</v>
          </cell>
          <cell r="D63">
            <v>8</v>
          </cell>
        </row>
        <row r="65">
          <cell r="C65">
            <v>6</v>
          </cell>
          <cell r="D65">
            <v>9</v>
          </cell>
        </row>
        <row r="66">
          <cell r="C66">
            <v>6</v>
          </cell>
          <cell r="D66">
            <v>9</v>
          </cell>
        </row>
        <row r="67">
          <cell r="C67">
            <v>6</v>
          </cell>
          <cell r="D67">
            <v>9</v>
          </cell>
        </row>
        <row r="68">
          <cell r="C68">
            <v>6</v>
          </cell>
          <cell r="D68">
            <v>9</v>
          </cell>
        </row>
        <row r="70">
          <cell r="C70">
            <v>4</v>
          </cell>
          <cell r="D70">
            <v>10</v>
          </cell>
        </row>
        <row r="71">
          <cell r="C71">
            <v>4</v>
          </cell>
          <cell r="D71">
            <v>10</v>
          </cell>
        </row>
        <row r="72">
          <cell r="C72">
            <v>4</v>
          </cell>
          <cell r="D72">
            <v>10</v>
          </cell>
        </row>
        <row r="73">
          <cell r="C73">
            <v>4</v>
          </cell>
          <cell r="D73">
            <v>10</v>
          </cell>
        </row>
        <row r="75">
          <cell r="C75">
            <v>7</v>
          </cell>
          <cell r="D75">
            <v>11</v>
          </cell>
        </row>
        <row r="76">
          <cell r="C76">
            <v>7</v>
          </cell>
          <cell r="D76">
            <v>11</v>
          </cell>
        </row>
        <row r="77">
          <cell r="C77">
            <v>7</v>
          </cell>
          <cell r="D77">
            <v>11</v>
          </cell>
        </row>
        <row r="78">
          <cell r="C78">
            <v>7</v>
          </cell>
          <cell r="D78">
            <v>11</v>
          </cell>
        </row>
        <row r="79">
          <cell r="C79">
            <v>7</v>
          </cell>
          <cell r="D79">
            <v>11</v>
          </cell>
        </row>
        <row r="81">
          <cell r="C81">
            <v>5618</v>
          </cell>
          <cell r="D81">
            <v>12</v>
          </cell>
        </row>
        <row r="82">
          <cell r="C82">
            <v>5618</v>
          </cell>
          <cell r="D82">
            <v>12</v>
          </cell>
        </row>
        <row r="83">
          <cell r="C83">
            <v>5618</v>
          </cell>
          <cell r="D83">
            <v>12</v>
          </cell>
        </row>
        <row r="84">
          <cell r="C84">
            <v>5618</v>
          </cell>
          <cell r="D84">
            <v>12</v>
          </cell>
        </row>
        <row r="85">
          <cell r="C85">
            <v>5618</v>
          </cell>
          <cell r="D85">
            <v>12</v>
          </cell>
        </row>
        <row r="87">
          <cell r="C87">
            <v>6094</v>
          </cell>
          <cell r="D87">
            <v>13</v>
          </cell>
        </row>
        <row r="88">
          <cell r="C88">
            <v>6094</v>
          </cell>
          <cell r="D88">
            <v>13</v>
          </cell>
        </row>
        <row r="89">
          <cell r="C89">
            <v>6094</v>
          </cell>
          <cell r="D89">
            <v>13</v>
          </cell>
        </row>
        <row r="90">
          <cell r="C90">
            <v>6094</v>
          </cell>
          <cell r="D90">
            <v>13</v>
          </cell>
        </row>
        <row r="100">
          <cell r="C100" t="str">
            <v>Người mua</v>
          </cell>
        </row>
        <row r="101">
          <cell r="C101" t="str">
            <v>(Ký, họ tên)</v>
          </cell>
        </row>
        <row r="105">
          <cell r="D105" t="str">
            <v>Số phiếu nhập</v>
          </cell>
        </row>
        <row r="106">
          <cell r="C106" t="str">
            <v>Số hiệu</v>
          </cell>
        </row>
        <row r="107">
          <cell r="C107" t="str">
            <v>B</v>
          </cell>
          <cell r="D107" t="str">
            <v>C</v>
          </cell>
        </row>
        <row r="108">
          <cell r="C108">
            <v>5635</v>
          </cell>
          <cell r="D108">
            <v>14</v>
          </cell>
        </row>
        <row r="109">
          <cell r="C109">
            <v>5635</v>
          </cell>
          <cell r="D109">
            <v>14</v>
          </cell>
        </row>
        <row r="110">
          <cell r="C110">
            <v>5635</v>
          </cell>
          <cell r="D110">
            <v>14</v>
          </cell>
        </row>
        <row r="111">
          <cell r="C111">
            <v>5635</v>
          </cell>
          <cell r="D111">
            <v>14</v>
          </cell>
        </row>
        <row r="112">
          <cell r="C112">
            <v>5635</v>
          </cell>
          <cell r="D112">
            <v>14</v>
          </cell>
        </row>
        <row r="113">
          <cell r="C113">
            <v>5635</v>
          </cell>
          <cell r="D113">
            <v>14</v>
          </cell>
        </row>
        <row r="115">
          <cell r="C115">
            <v>5637</v>
          </cell>
          <cell r="D115">
            <v>15</v>
          </cell>
        </row>
        <row r="116">
          <cell r="C116">
            <v>5637</v>
          </cell>
          <cell r="D116">
            <v>15</v>
          </cell>
        </row>
        <row r="117">
          <cell r="C117">
            <v>5637</v>
          </cell>
          <cell r="D117">
            <v>15</v>
          </cell>
        </row>
        <row r="118">
          <cell r="C118">
            <v>5637</v>
          </cell>
          <cell r="D118">
            <v>15</v>
          </cell>
        </row>
        <row r="120">
          <cell r="C120">
            <v>12</v>
          </cell>
          <cell r="D120">
            <v>16</v>
          </cell>
        </row>
        <row r="121">
          <cell r="C121">
            <v>12</v>
          </cell>
          <cell r="D121">
            <v>16</v>
          </cell>
        </row>
        <row r="122">
          <cell r="C122">
            <v>12</v>
          </cell>
          <cell r="D122">
            <v>16</v>
          </cell>
        </row>
        <row r="123">
          <cell r="C123">
            <v>12</v>
          </cell>
          <cell r="D123">
            <v>16</v>
          </cell>
        </row>
        <row r="124">
          <cell r="C124">
            <v>12</v>
          </cell>
          <cell r="D124">
            <v>16</v>
          </cell>
        </row>
        <row r="126">
          <cell r="C126">
            <v>10</v>
          </cell>
          <cell r="D126">
            <v>17</v>
          </cell>
        </row>
        <row r="127">
          <cell r="C127">
            <v>10</v>
          </cell>
          <cell r="D127">
            <v>17</v>
          </cell>
        </row>
        <row r="128">
          <cell r="C128">
            <v>10</v>
          </cell>
          <cell r="D128">
            <v>17</v>
          </cell>
        </row>
        <row r="129">
          <cell r="C129">
            <v>10</v>
          </cell>
          <cell r="D129">
            <v>17</v>
          </cell>
        </row>
        <row r="131">
          <cell r="C131">
            <v>12</v>
          </cell>
          <cell r="D131">
            <v>18</v>
          </cell>
        </row>
        <row r="132">
          <cell r="C132">
            <v>12</v>
          </cell>
          <cell r="D132">
            <v>18</v>
          </cell>
        </row>
        <row r="133">
          <cell r="C133">
            <v>12</v>
          </cell>
          <cell r="D133">
            <v>18</v>
          </cell>
        </row>
        <row r="134">
          <cell r="C134">
            <v>12</v>
          </cell>
          <cell r="D134">
            <v>18</v>
          </cell>
        </row>
        <row r="136">
          <cell r="C136">
            <v>14</v>
          </cell>
          <cell r="D136">
            <v>19</v>
          </cell>
        </row>
        <row r="137">
          <cell r="C137">
            <v>14</v>
          </cell>
          <cell r="D137">
            <v>19</v>
          </cell>
        </row>
        <row r="138">
          <cell r="C138">
            <v>14</v>
          </cell>
          <cell r="D138">
            <v>19</v>
          </cell>
        </row>
        <row r="139">
          <cell r="C139">
            <v>14</v>
          </cell>
          <cell r="D139">
            <v>19</v>
          </cell>
        </row>
        <row r="140">
          <cell r="C140">
            <v>14</v>
          </cell>
          <cell r="D140">
            <v>19</v>
          </cell>
        </row>
        <row r="142">
          <cell r="C142">
            <v>15</v>
          </cell>
          <cell r="D142">
            <v>20</v>
          </cell>
        </row>
        <row r="143">
          <cell r="C143">
            <v>15</v>
          </cell>
          <cell r="D143">
            <v>20</v>
          </cell>
        </row>
        <row r="144">
          <cell r="C144">
            <v>15</v>
          </cell>
          <cell r="D144">
            <v>20</v>
          </cell>
        </row>
        <row r="146">
          <cell r="C146">
            <v>17</v>
          </cell>
          <cell r="D146">
            <v>21</v>
          </cell>
        </row>
        <row r="147">
          <cell r="C147">
            <v>17</v>
          </cell>
          <cell r="D147">
            <v>21</v>
          </cell>
        </row>
        <row r="148">
          <cell r="C148">
            <v>17</v>
          </cell>
          <cell r="D148">
            <v>21</v>
          </cell>
        </row>
        <row r="149">
          <cell r="C149">
            <v>17</v>
          </cell>
          <cell r="D149">
            <v>21</v>
          </cell>
        </row>
        <row r="150">
          <cell r="C150">
            <v>17</v>
          </cell>
          <cell r="D150">
            <v>21</v>
          </cell>
        </row>
        <row r="152">
          <cell r="C152">
            <v>19</v>
          </cell>
          <cell r="D152">
            <v>22</v>
          </cell>
        </row>
        <row r="153">
          <cell r="C153">
            <v>19</v>
          </cell>
          <cell r="D153">
            <v>22</v>
          </cell>
        </row>
        <row r="154">
          <cell r="C154">
            <v>19</v>
          </cell>
          <cell r="D154">
            <v>22</v>
          </cell>
        </row>
        <row r="155">
          <cell r="C155">
            <v>19</v>
          </cell>
          <cell r="D155">
            <v>22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0"/>
  <sheetViews>
    <sheetView tabSelected="1" workbookViewId="0">
      <selection activeCell="M8" sqref="M8"/>
    </sheetView>
  </sheetViews>
  <sheetFormatPr defaultRowHeight="15"/>
  <cols>
    <col min="1" max="1" width="5.85546875" style="16" customWidth="1"/>
    <col min="2" max="2" width="29.140625" style="16" customWidth="1"/>
    <col min="3" max="3" width="12" style="93" customWidth="1"/>
    <col min="4" max="4" width="14.140625" style="16" customWidth="1"/>
    <col min="5" max="22" width="2.85546875" style="16" customWidth="1"/>
    <col min="23" max="23" width="2.85546875" style="78" customWidth="1"/>
    <col min="24" max="35" width="3" style="16" customWidth="1"/>
    <col min="36" max="16384" width="9.140625" style="16"/>
  </cols>
  <sheetData>
    <row r="1" spans="1:24" ht="18.75">
      <c r="A1" s="136" t="s">
        <v>56</v>
      </c>
      <c r="B1" s="136"/>
      <c r="C1" s="136"/>
      <c r="D1" s="136"/>
    </row>
    <row r="3" spans="1:24" s="107" customFormat="1">
      <c r="A3" s="106" t="s">
        <v>63</v>
      </c>
      <c r="B3" s="106" t="s">
        <v>1</v>
      </c>
      <c r="C3" s="106" t="s">
        <v>2</v>
      </c>
      <c r="D3" s="106" t="s">
        <v>3</v>
      </c>
      <c r="W3" s="108">
        <v>105000000</v>
      </c>
    </row>
    <row r="4" spans="1:24">
      <c r="A4" s="24">
        <v>1</v>
      </c>
      <c r="B4" s="23" t="s">
        <v>58</v>
      </c>
      <c r="C4" s="18"/>
      <c r="D4" s="17"/>
      <c r="W4" s="78">
        <f>+W3/3</f>
        <v>35000000</v>
      </c>
      <c r="X4" s="162"/>
    </row>
    <row r="5" spans="1:24">
      <c r="A5" s="17"/>
      <c r="B5" s="19" t="s">
        <v>134</v>
      </c>
      <c r="C5" s="18" t="s">
        <v>6</v>
      </c>
      <c r="D5" s="20">
        <v>0.7</v>
      </c>
      <c r="W5" s="78">
        <f>+W4/3</f>
        <v>11666666.666666666</v>
      </c>
    </row>
    <row r="6" spans="1:24">
      <c r="A6" s="17"/>
      <c r="B6" s="19" t="s">
        <v>135</v>
      </c>
      <c r="C6" s="18" t="s">
        <v>6</v>
      </c>
      <c r="D6" s="20">
        <v>0.5</v>
      </c>
    </row>
    <row r="7" spans="1:24">
      <c r="A7" s="17"/>
      <c r="B7" s="19" t="s">
        <v>136</v>
      </c>
      <c r="C7" s="18" t="s">
        <v>59</v>
      </c>
      <c r="D7" s="22">
        <v>20000</v>
      </c>
    </row>
    <row r="8" spans="1:24">
      <c r="A8" s="17"/>
      <c r="B8" s="17"/>
      <c r="C8" s="18"/>
      <c r="D8" s="17"/>
    </row>
    <row r="9" spans="1:24">
      <c r="A9" s="24">
        <v>2</v>
      </c>
      <c r="B9" s="23" t="s">
        <v>60</v>
      </c>
      <c r="C9" s="18"/>
      <c r="D9" s="17"/>
    </row>
    <row r="10" spans="1:24">
      <c r="A10" s="17"/>
      <c r="B10" s="19" t="s">
        <v>137</v>
      </c>
      <c r="C10" s="18" t="s">
        <v>6</v>
      </c>
      <c r="D10" s="20">
        <v>0.3</v>
      </c>
    </row>
    <row r="11" spans="1:24">
      <c r="A11" s="17"/>
      <c r="B11" s="19" t="s">
        <v>136</v>
      </c>
      <c r="C11" s="18" t="s">
        <v>59</v>
      </c>
      <c r="D11" s="22">
        <v>5000</v>
      </c>
    </row>
    <row r="12" spans="1:24">
      <c r="A12" s="17"/>
      <c r="B12" s="17"/>
      <c r="C12" s="18"/>
      <c r="D12" s="17"/>
    </row>
    <row r="13" spans="1:24">
      <c r="A13" s="24">
        <v>3</v>
      </c>
      <c r="B13" s="23" t="s">
        <v>62</v>
      </c>
      <c r="C13" s="18"/>
      <c r="D13" s="17"/>
    </row>
    <row r="14" spans="1:24">
      <c r="A14" s="17"/>
      <c r="B14" s="19" t="s">
        <v>73</v>
      </c>
      <c r="C14" s="18" t="s">
        <v>6</v>
      </c>
      <c r="D14" s="20">
        <v>0.2</v>
      </c>
    </row>
    <row r="15" spans="1:24">
      <c r="A15" s="17"/>
      <c r="B15" s="19" t="s">
        <v>136</v>
      </c>
      <c r="C15" s="18" t="s">
        <v>59</v>
      </c>
      <c r="D15" s="22">
        <v>2000</v>
      </c>
    </row>
    <row r="16" spans="1:24">
      <c r="A16" s="17"/>
      <c r="B16" s="17"/>
      <c r="C16" s="18"/>
      <c r="D16" s="17"/>
    </row>
    <row r="17" spans="1:4">
      <c r="A17" s="24">
        <v>4</v>
      </c>
      <c r="B17" s="23" t="s">
        <v>64</v>
      </c>
      <c r="C17" s="18"/>
      <c r="D17" s="17"/>
    </row>
    <row r="18" spans="1:4">
      <c r="A18" s="17"/>
      <c r="B18" s="19" t="s">
        <v>73</v>
      </c>
      <c r="C18" s="18" t="s">
        <v>6</v>
      </c>
      <c r="D18" s="20">
        <v>0.1</v>
      </c>
    </row>
    <row r="19" spans="1:4">
      <c r="A19" s="17"/>
      <c r="B19" s="19" t="s">
        <v>138</v>
      </c>
      <c r="C19" s="18" t="s">
        <v>6</v>
      </c>
      <c r="D19" s="17">
        <v>0.5</v>
      </c>
    </row>
    <row r="20" spans="1:4">
      <c r="A20" s="17"/>
      <c r="B20" s="19" t="s">
        <v>139</v>
      </c>
      <c r="C20" s="18" t="s">
        <v>6</v>
      </c>
      <c r="D20" s="20">
        <v>0.2</v>
      </c>
    </row>
    <row r="21" spans="1:4">
      <c r="A21" s="17"/>
      <c r="B21" s="19" t="s">
        <v>137</v>
      </c>
      <c r="C21" s="18" t="s">
        <v>6</v>
      </c>
      <c r="D21" s="20">
        <v>0.1</v>
      </c>
    </row>
    <row r="22" spans="1:4">
      <c r="A22" s="17"/>
      <c r="B22" s="19" t="s">
        <v>140</v>
      </c>
      <c r="C22" s="18" t="s">
        <v>6</v>
      </c>
      <c r="D22" s="20">
        <v>0.1</v>
      </c>
    </row>
    <row r="23" spans="1:4">
      <c r="A23" s="17"/>
      <c r="B23" s="19" t="s">
        <v>136</v>
      </c>
      <c r="C23" s="18" t="s">
        <v>59</v>
      </c>
      <c r="D23" s="22">
        <v>20000</v>
      </c>
    </row>
    <row r="24" spans="1:4">
      <c r="A24" s="17"/>
      <c r="B24" s="17"/>
      <c r="C24" s="18"/>
      <c r="D24" s="17"/>
    </row>
    <row r="25" spans="1:4">
      <c r="A25" s="24">
        <v>5</v>
      </c>
      <c r="B25" s="23" t="s">
        <v>65</v>
      </c>
      <c r="C25" s="18"/>
      <c r="D25" s="17"/>
    </row>
    <row r="26" spans="1:4">
      <c r="A26" s="17"/>
      <c r="B26" s="19" t="s">
        <v>73</v>
      </c>
      <c r="C26" s="18" t="s">
        <v>6</v>
      </c>
      <c r="D26" s="20">
        <v>0.1</v>
      </c>
    </row>
    <row r="27" spans="1:4">
      <c r="A27" s="17"/>
      <c r="B27" s="19" t="s">
        <v>138</v>
      </c>
      <c r="C27" s="18" t="s">
        <v>6</v>
      </c>
      <c r="D27" s="17">
        <v>0.5</v>
      </c>
    </row>
    <row r="28" spans="1:4">
      <c r="A28" s="17"/>
      <c r="B28" s="19" t="s">
        <v>139</v>
      </c>
      <c r="C28" s="18" t="s">
        <v>6</v>
      </c>
      <c r="D28" s="20">
        <v>0.2</v>
      </c>
    </row>
    <row r="29" spans="1:4">
      <c r="A29" s="17"/>
      <c r="B29" s="19" t="s">
        <v>137</v>
      </c>
      <c r="C29" s="18" t="s">
        <v>6</v>
      </c>
      <c r="D29" s="20">
        <v>0.1</v>
      </c>
    </row>
    <row r="30" spans="1:4">
      <c r="A30" s="17"/>
      <c r="B30" s="19" t="s">
        <v>140</v>
      </c>
      <c r="C30" s="18" t="s">
        <v>6</v>
      </c>
      <c r="D30" s="20">
        <v>0.1</v>
      </c>
    </row>
    <row r="31" spans="1:4">
      <c r="A31" s="17"/>
      <c r="B31" s="19" t="s">
        <v>141</v>
      </c>
      <c r="C31" s="18" t="s">
        <v>6</v>
      </c>
      <c r="D31" s="21">
        <v>0.5</v>
      </c>
    </row>
    <row r="32" spans="1:4">
      <c r="A32" s="17"/>
      <c r="B32" s="19" t="s">
        <v>136</v>
      </c>
      <c r="C32" s="18" t="s">
        <v>59</v>
      </c>
      <c r="D32" s="22">
        <v>20000</v>
      </c>
    </row>
    <row r="33" spans="1:4">
      <c r="A33" s="17"/>
      <c r="B33" s="17"/>
      <c r="C33" s="18"/>
      <c r="D33" s="17"/>
    </row>
    <row r="34" spans="1:4">
      <c r="A34" s="24">
        <v>6</v>
      </c>
      <c r="B34" s="23" t="s">
        <v>66</v>
      </c>
      <c r="C34" s="18"/>
      <c r="D34" s="17"/>
    </row>
    <row r="35" spans="1:4">
      <c r="A35" s="17"/>
      <c r="B35" s="17" t="s">
        <v>67</v>
      </c>
      <c r="C35" s="18" t="s">
        <v>6</v>
      </c>
      <c r="D35" s="17">
        <v>7.0000000000000007E-2</v>
      </c>
    </row>
    <row r="36" spans="1:4">
      <c r="A36" s="17"/>
      <c r="B36" s="17"/>
      <c r="C36" s="18"/>
      <c r="D36" s="17"/>
    </row>
    <row r="37" spans="1:4">
      <c r="A37" s="24">
        <v>7</v>
      </c>
      <c r="B37" s="23" t="s">
        <v>68</v>
      </c>
      <c r="C37" s="18" t="s">
        <v>6</v>
      </c>
      <c r="D37" s="17"/>
    </row>
    <row r="38" spans="1:4">
      <c r="A38" s="17"/>
      <c r="B38" s="17"/>
      <c r="C38" s="18"/>
      <c r="D38" s="17"/>
    </row>
    <row r="39" spans="1:4">
      <c r="A39" s="17"/>
      <c r="B39" s="17" t="s">
        <v>69</v>
      </c>
      <c r="C39" s="18" t="s">
        <v>6</v>
      </c>
      <c r="D39" s="17">
        <v>0.08</v>
      </c>
    </row>
    <row r="40" spans="1:4">
      <c r="A40" s="17"/>
      <c r="B40" s="17"/>
      <c r="C40" s="18"/>
      <c r="D40" s="17"/>
    </row>
    <row r="41" spans="1:4">
      <c r="A41" s="24">
        <v>8</v>
      </c>
      <c r="B41" s="23" t="s">
        <v>75</v>
      </c>
      <c r="C41" s="18"/>
      <c r="D41" s="17"/>
    </row>
    <row r="42" spans="1:4">
      <c r="A42" s="17"/>
      <c r="B42" s="19" t="s">
        <v>71</v>
      </c>
      <c r="C42" s="18" t="s">
        <v>6</v>
      </c>
      <c r="D42" s="17">
        <v>0.15</v>
      </c>
    </row>
    <row r="43" spans="1:4">
      <c r="A43" s="17"/>
      <c r="B43" s="19" t="s">
        <v>142</v>
      </c>
      <c r="C43" s="18" t="s">
        <v>59</v>
      </c>
      <c r="D43" s="22">
        <v>3000</v>
      </c>
    </row>
    <row r="44" spans="1:4">
      <c r="A44" s="17"/>
      <c r="B44" s="19" t="s">
        <v>76</v>
      </c>
      <c r="C44" s="18" t="s">
        <v>6</v>
      </c>
      <c r="D44" s="17">
        <v>0.02</v>
      </c>
    </row>
    <row r="45" spans="1:4">
      <c r="A45" s="17"/>
      <c r="B45" s="19" t="s">
        <v>136</v>
      </c>
      <c r="C45" s="18" t="s">
        <v>59</v>
      </c>
      <c r="D45" s="22">
        <v>3000</v>
      </c>
    </row>
    <row r="46" spans="1:4">
      <c r="A46" s="17"/>
      <c r="B46" s="17"/>
      <c r="C46" s="18"/>
      <c r="D46" s="17"/>
    </row>
    <row r="47" spans="1:4">
      <c r="A47" s="24">
        <v>9</v>
      </c>
      <c r="B47" s="23" t="s">
        <v>80</v>
      </c>
      <c r="C47" s="18"/>
      <c r="D47" s="17"/>
    </row>
    <row r="48" spans="1:4">
      <c r="A48" s="17"/>
      <c r="B48" s="19" t="s">
        <v>71</v>
      </c>
      <c r="C48" s="18" t="s">
        <v>6</v>
      </c>
      <c r="D48" s="17">
        <v>0.15</v>
      </c>
    </row>
    <row r="49" spans="1:4">
      <c r="A49" s="17"/>
      <c r="B49" s="19" t="s">
        <v>142</v>
      </c>
      <c r="C49" s="18" t="s">
        <v>59</v>
      </c>
      <c r="D49" s="22">
        <v>3000</v>
      </c>
    </row>
    <row r="50" spans="1:4">
      <c r="A50" s="17"/>
      <c r="B50" s="17"/>
      <c r="C50" s="18"/>
      <c r="D50" s="17"/>
    </row>
    <row r="51" spans="1:4">
      <c r="A51" s="17"/>
      <c r="B51" s="17"/>
      <c r="C51" s="18"/>
      <c r="D51" s="17"/>
    </row>
    <row r="52" spans="1:4">
      <c r="A52" s="24">
        <v>10</v>
      </c>
      <c r="B52" s="23" t="s">
        <v>70</v>
      </c>
      <c r="C52" s="18"/>
      <c r="D52" s="17"/>
    </row>
    <row r="53" spans="1:4">
      <c r="A53" s="17"/>
      <c r="B53" s="19" t="s">
        <v>71</v>
      </c>
      <c r="C53" s="18" t="s">
        <v>6</v>
      </c>
      <c r="D53" s="17">
        <v>0.15</v>
      </c>
    </row>
    <row r="54" spans="1:4">
      <c r="A54" s="17"/>
      <c r="B54" s="19" t="s">
        <v>143</v>
      </c>
      <c r="C54" s="18" t="s">
        <v>6</v>
      </c>
      <c r="D54" s="20">
        <v>0.1</v>
      </c>
    </row>
    <row r="55" spans="1:4">
      <c r="A55" s="17"/>
      <c r="B55" s="19" t="s">
        <v>136</v>
      </c>
      <c r="C55" s="18" t="s">
        <v>59</v>
      </c>
      <c r="D55" s="22">
        <v>1000</v>
      </c>
    </row>
    <row r="56" spans="1:4">
      <c r="A56" s="24"/>
      <c r="B56" s="23"/>
      <c r="C56" s="18"/>
      <c r="D56" s="17"/>
    </row>
    <row r="57" spans="1:4">
      <c r="A57" s="24">
        <v>11</v>
      </c>
      <c r="B57" s="23" t="s">
        <v>72</v>
      </c>
      <c r="C57" s="18"/>
      <c r="D57" s="17"/>
    </row>
    <row r="58" spans="1:4">
      <c r="A58" s="17"/>
      <c r="B58" s="19" t="s">
        <v>73</v>
      </c>
      <c r="C58" s="18" t="s">
        <v>6</v>
      </c>
      <c r="D58" s="20">
        <v>0.2</v>
      </c>
    </row>
    <row r="59" spans="1:4">
      <c r="A59" s="17"/>
      <c r="B59" s="19" t="s">
        <v>57</v>
      </c>
      <c r="C59" s="18" t="s">
        <v>59</v>
      </c>
      <c r="D59" s="22">
        <v>3000</v>
      </c>
    </row>
    <row r="60" spans="1:4">
      <c r="A60" s="17"/>
      <c r="B60" s="17"/>
      <c r="C60" s="18"/>
      <c r="D60" s="17"/>
    </row>
    <row r="61" spans="1:4">
      <c r="A61" s="24">
        <v>12</v>
      </c>
      <c r="B61" s="23" t="s">
        <v>74</v>
      </c>
      <c r="C61" s="18"/>
      <c r="D61" s="17"/>
    </row>
    <row r="62" spans="1:4">
      <c r="A62" s="17"/>
      <c r="B62" s="19" t="s">
        <v>73</v>
      </c>
      <c r="C62" s="18" t="s">
        <v>6</v>
      </c>
      <c r="D62" s="20">
        <v>0.4</v>
      </c>
    </row>
    <row r="63" spans="1:4">
      <c r="A63" s="17"/>
      <c r="B63" s="19" t="s">
        <v>136</v>
      </c>
      <c r="C63" s="18" t="s">
        <v>59</v>
      </c>
      <c r="D63" s="22">
        <v>3000</v>
      </c>
    </row>
    <row r="64" spans="1:4">
      <c r="A64" s="17"/>
      <c r="B64" s="19"/>
      <c r="C64" s="18"/>
      <c r="D64" s="22"/>
    </row>
    <row r="65" spans="1:4">
      <c r="A65" s="24">
        <v>13</v>
      </c>
      <c r="B65" s="25" t="s">
        <v>79</v>
      </c>
      <c r="C65" s="18"/>
      <c r="D65" s="22"/>
    </row>
    <row r="66" spans="1:4">
      <c r="A66" s="17"/>
      <c r="B66" s="19" t="s">
        <v>73</v>
      </c>
      <c r="C66" s="18" t="s">
        <v>6</v>
      </c>
      <c r="D66" s="20">
        <v>0.2</v>
      </c>
    </row>
    <row r="67" spans="1:4">
      <c r="A67" s="17"/>
      <c r="B67" s="19" t="s">
        <v>136</v>
      </c>
      <c r="C67" s="18" t="s">
        <v>59</v>
      </c>
      <c r="D67" s="22">
        <v>3000</v>
      </c>
    </row>
    <row r="68" spans="1:4">
      <c r="A68" s="17"/>
      <c r="B68" s="19"/>
      <c r="C68" s="18"/>
      <c r="D68" s="22"/>
    </row>
    <row r="69" spans="1:4">
      <c r="A69" s="24">
        <v>14</v>
      </c>
      <c r="B69" s="25" t="s">
        <v>77</v>
      </c>
      <c r="C69" s="18"/>
      <c r="D69" s="22"/>
    </row>
    <row r="70" spans="1:4">
      <c r="A70" s="17"/>
      <c r="B70" s="19" t="s">
        <v>78</v>
      </c>
      <c r="C70" s="18" t="s">
        <v>6</v>
      </c>
      <c r="D70" s="20">
        <v>0.4</v>
      </c>
    </row>
    <row r="71" spans="1:4">
      <c r="A71" s="17"/>
      <c r="B71" s="19" t="s">
        <v>136</v>
      </c>
      <c r="C71" s="18" t="s">
        <v>59</v>
      </c>
      <c r="D71" s="22">
        <v>3000</v>
      </c>
    </row>
    <row r="72" spans="1:4">
      <c r="A72" s="17"/>
      <c r="B72" s="19"/>
      <c r="C72" s="18"/>
      <c r="D72" s="22"/>
    </row>
    <row r="73" spans="1:4">
      <c r="A73" s="24"/>
      <c r="B73" s="19"/>
      <c r="C73" s="18"/>
      <c r="D73" s="22"/>
    </row>
    <row r="74" spans="1:4">
      <c r="A74" s="17"/>
      <c r="B74" s="19"/>
      <c r="C74" s="18"/>
      <c r="D74" s="22"/>
    </row>
    <row r="75" spans="1:4">
      <c r="A75" s="17"/>
      <c r="B75" s="19"/>
      <c r="C75" s="18"/>
      <c r="D75" s="22"/>
    </row>
    <row r="76" spans="1:4">
      <c r="A76" s="17"/>
      <c r="B76" s="19"/>
      <c r="C76" s="18"/>
      <c r="D76" s="22"/>
    </row>
    <row r="77" spans="1:4">
      <c r="A77" s="17"/>
      <c r="B77" s="19"/>
      <c r="C77" s="18"/>
      <c r="D77" s="22"/>
    </row>
    <row r="78" spans="1:4">
      <c r="A78" s="17"/>
      <c r="B78" s="19"/>
      <c r="C78" s="18"/>
      <c r="D78" s="22"/>
    </row>
    <row r="79" spans="1:4">
      <c r="A79" s="17"/>
      <c r="B79" s="19"/>
      <c r="C79" s="18"/>
      <c r="D79" s="22"/>
    </row>
    <row r="80" spans="1:4">
      <c r="A80" s="17"/>
      <c r="B80" s="19"/>
      <c r="C80" s="18"/>
      <c r="D80" s="22"/>
    </row>
    <row r="81" spans="1:4">
      <c r="A81" s="17"/>
      <c r="B81" s="19"/>
      <c r="C81" s="18"/>
      <c r="D81" s="22"/>
    </row>
    <row r="82" spans="1:4">
      <c r="A82" s="17"/>
      <c r="B82" s="19"/>
      <c r="C82" s="18"/>
      <c r="D82" s="22"/>
    </row>
    <row r="83" spans="1:4">
      <c r="A83" s="17"/>
      <c r="B83" s="19"/>
      <c r="C83" s="18"/>
      <c r="D83" s="22"/>
    </row>
    <row r="84" spans="1:4">
      <c r="A84" s="17"/>
      <c r="B84" s="19"/>
      <c r="C84" s="18"/>
      <c r="D84" s="22"/>
    </row>
    <row r="85" spans="1:4">
      <c r="A85" s="17"/>
      <c r="B85" s="17"/>
      <c r="C85" s="18"/>
      <c r="D85" s="17"/>
    </row>
    <row r="86" spans="1:4">
      <c r="A86" s="17"/>
      <c r="B86" s="17"/>
      <c r="C86" s="18"/>
      <c r="D86" s="17"/>
    </row>
    <row r="87" spans="1:4">
      <c r="A87" s="17"/>
      <c r="B87" s="17"/>
      <c r="C87" s="18"/>
      <c r="D87" s="17"/>
    </row>
    <row r="88" spans="1:4">
      <c r="A88" s="17"/>
      <c r="B88" s="17"/>
      <c r="C88" s="18"/>
      <c r="D88" s="17"/>
    </row>
    <row r="89" spans="1:4">
      <c r="A89" s="17"/>
      <c r="B89" s="17"/>
      <c r="C89" s="18"/>
      <c r="D89" s="17"/>
    </row>
    <row r="90" spans="1:4">
      <c r="A90" s="17"/>
      <c r="B90" s="17"/>
      <c r="C90" s="18"/>
      <c r="D90" s="17"/>
    </row>
  </sheetData>
  <mergeCells count="1">
    <mergeCell ref="A1:D1"/>
  </mergeCells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84"/>
  <sheetViews>
    <sheetView workbookViewId="0">
      <selection sqref="A1:XFD1"/>
    </sheetView>
  </sheetViews>
  <sheetFormatPr defaultRowHeight="12.75"/>
  <cols>
    <col min="1" max="1" width="4.140625" style="27" customWidth="1"/>
    <col min="2" max="2" width="9.28515625" style="27" customWidth="1"/>
    <col min="3" max="3" width="17.28515625" style="27" customWidth="1"/>
    <col min="4" max="4" width="7.140625" style="27" customWidth="1"/>
    <col min="5" max="5" width="8.85546875" style="27" customWidth="1"/>
    <col min="6" max="6" width="7" style="27" customWidth="1"/>
    <col min="7" max="7" width="9.7109375" style="27" customWidth="1"/>
    <col min="8" max="8" width="8.5703125" style="27" customWidth="1"/>
    <col min="9" max="9" width="9.7109375" style="27" customWidth="1"/>
    <col min="10" max="10" width="9" style="27" customWidth="1"/>
    <col min="11" max="11" width="9.7109375" style="32" customWidth="1"/>
    <col min="12" max="12" width="8.85546875" style="32" customWidth="1"/>
    <col min="13" max="13" width="10.85546875" style="32" customWidth="1"/>
    <col min="14" max="14" width="9.42578125" style="27" customWidth="1"/>
    <col min="15" max="27" width="10.28515625" style="27" customWidth="1"/>
    <col min="28" max="28" width="8.42578125" style="27" customWidth="1"/>
    <col min="29" max="37" width="10.28515625" style="27" customWidth="1"/>
    <col min="38" max="38" width="12" style="27" customWidth="1"/>
    <col min="39" max="39" width="11.7109375" style="27" customWidth="1"/>
    <col min="40" max="40" width="13" style="32" customWidth="1"/>
    <col min="41" max="41" width="16" style="32" customWidth="1"/>
    <col min="42" max="42" width="9.85546875" style="27" customWidth="1"/>
    <col min="43" max="43" width="9" style="27" customWidth="1"/>
    <col min="44" max="268" width="9.140625" style="27"/>
    <col min="269" max="269" width="4.140625" style="27" customWidth="1"/>
    <col min="270" max="270" width="7.5703125" style="27" customWidth="1"/>
    <col min="271" max="271" width="19.7109375" style="27" customWidth="1"/>
    <col min="272" max="272" width="6.85546875" style="27" customWidth="1"/>
    <col min="273" max="273" width="11.42578125" style="27" customWidth="1"/>
    <col min="274" max="274" width="11.28515625" style="27" customWidth="1"/>
    <col min="275" max="275" width="10.5703125" style="27" customWidth="1"/>
    <col min="276" max="276" width="9.7109375" style="27" customWidth="1"/>
    <col min="277" max="277" width="9.5703125" style="27" customWidth="1"/>
    <col min="278" max="278" width="9.7109375" style="27" customWidth="1"/>
    <col min="279" max="279" width="10.7109375" style="27" customWidth="1"/>
    <col min="280" max="280" width="9.85546875" style="27" customWidth="1"/>
    <col min="281" max="281" width="10.28515625" style="27" customWidth="1"/>
    <col min="282" max="282" width="10.7109375" style="27" customWidth="1"/>
    <col min="283" max="284" width="10.28515625" style="27" customWidth="1"/>
    <col min="285" max="285" width="11.7109375" style="27" customWidth="1"/>
    <col min="286" max="286" width="10.28515625" style="27" customWidth="1"/>
    <col min="287" max="287" width="11.7109375" style="27" customWidth="1"/>
    <col min="288" max="288" width="11" style="27" customWidth="1"/>
    <col min="289" max="289" width="11.7109375" style="27" customWidth="1"/>
    <col min="290" max="290" width="10.5703125" style="27" customWidth="1"/>
    <col min="291" max="295" width="11.7109375" style="27" customWidth="1"/>
    <col min="296" max="296" width="13" style="27" customWidth="1"/>
    <col min="297" max="297" width="16" style="27" customWidth="1"/>
    <col min="298" max="298" width="9.85546875" style="27" customWidth="1"/>
    <col min="299" max="299" width="9" style="27" customWidth="1"/>
    <col min="300" max="524" width="9.140625" style="27"/>
    <col min="525" max="525" width="4.140625" style="27" customWidth="1"/>
    <col min="526" max="526" width="7.5703125" style="27" customWidth="1"/>
    <col min="527" max="527" width="19.7109375" style="27" customWidth="1"/>
    <col min="528" max="528" width="6.85546875" style="27" customWidth="1"/>
    <col min="529" max="529" width="11.42578125" style="27" customWidth="1"/>
    <col min="530" max="530" width="11.28515625" style="27" customWidth="1"/>
    <col min="531" max="531" width="10.5703125" style="27" customWidth="1"/>
    <col min="532" max="532" width="9.7109375" style="27" customWidth="1"/>
    <col min="533" max="533" width="9.5703125" style="27" customWidth="1"/>
    <col min="534" max="534" width="9.7109375" style="27" customWidth="1"/>
    <col min="535" max="535" width="10.7109375" style="27" customWidth="1"/>
    <col min="536" max="536" width="9.85546875" style="27" customWidth="1"/>
    <col min="537" max="537" width="10.28515625" style="27" customWidth="1"/>
    <col min="538" max="538" width="10.7109375" style="27" customWidth="1"/>
    <col min="539" max="540" width="10.28515625" style="27" customWidth="1"/>
    <col min="541" max="541" width="11.7109375" style="27" customWidth="1"/>
    <col min="542" max="542" width="10.28515625" style="27" customWidth="1"/>
    <col min="543" max="543" width="11.7109375" style="27" customWidth="1"/>
    <col min="544" max="544" width="11" style="27" customWidth="1"/>
    <col min="545" max="545" width="11.7109375" style="27" customWidth="1"/>
    <col min="546" max="546" width="10.5703125" style="27" customWidth="1"/>
    <col min="547" max="551" width="11.7109375" style="27" customWidth="1"/>
    <col min="552" max="552" width="13" style="27" customWidth="1"/>
    <col min="553" max="553" width="16" style="27" customWidth="1"/>
    <col min="554" max="554" width="9.85546875" style="27" customWidth="1"/>
    <col min="555" max="555" width="9" style="27" customWidth="1"/>
    <col min="556" max="780" width="9.140625" style="27"/>
    <col min="781" max="781" width="4.140625" style="27" customWidth="1"/>
    <col min="782" max="782" width="7.5703125" style="27" customWidth="1"/>
    <col min="783" max="783" width="19.7109375" style="27" customWidth="1"/>
    <col min="784" max="784" width="6.85546875" style="27" customWidth="1"/>
    <col min="785" max="785" width="11.42578125" style="27" customWidth="1"/>
    <col min="786" max="786" width="11.28515625" style="27" customWidth="1"/>
    <col min="787" max="787" width="10.5703125" style="27" customWidth="1"/>
    <col min="788" max="788" width="9.7109375" style="27" customWidth="1"/>
    <col min="789" max="789" width="9.5703125" style="27" customWidth="1"/>
    <col min="790" max="790" width="9.7109375" style="27" customWidth="1"/>
    <col min="791" max="791" width="10.7109375" style="27" customWidth="1"/>
    <col min="792" max="792" width="9.85546875" style="27" customWidth="1"/>
    <col min="793" max="793" width="10.28515625" style="27" customWidth="1"/>
    <col min="794" max="794" width="10.7109375" style="27" customWidth="1"/>
    <col min="795" max="796" width="10.28515625" style="27" customWidth="1"/>
    <col min="797" max="797" width="11.7109375" style="27" customWidth="1"/>
    <col min="798" max="798" width="10.28515625" style="27" customWidth="1"/>
    <col min="799" max="799" width="11.7109375" style="27" customWidth="1"/>
    <col min="800" max="800" width="11" style="27" customWidth="1"/>
    <col min="801" max="801" width="11.7109375" style="27" customWidth="1"/>
    <col min="802" max="802" width="10.5703125" style="27" customWidth="1"/>
    <col min="803" max="807" width="11.7109375" style="27" customWidth="1"/>
    <col min="808" max="808" width="13" style="27" customWidth="1"/>
    <col min="809" max="809" width="16" style="27" customWidth="1"/>
    <col min="810" max="810" width="9.85546875" style="27" customWidth="1"/>
    <col min="811" max="811" width="9" style="27" customWidth="1"/>
    <col min="812" max="1036" width="9.140625" style="27"/>
    <col min="1037" max="1037" width="4.140625" style="27" customWidth="1"/>
    <col min="1038" max="1038" width="7.5703125" style="27" customWidth="1"/>
    <col min="1039" max="1039" width="19.7109375" style="27" customWidth="1"/>
    <col min="1040" max="1040" width="6.85546875" style="27" customWidth="1"/>
    <col min="1041" max="1041" width="11.42578125" style="27" customWidth="1"/>
    <col min="1042" max="1042" width="11.28515625" style="27" customWidth="1"/>
    <col min="1043" max="1043" width="10.5703125" style="27" customWidth="1"/>
    <col min="1044" max="1044" width="9.7109375" style="27" customWidth="1"/>
    <col min="1045" max="1045" width="9.5703125" style="27" customWidth="1"/>
    <col min="1046" max="1046" width="9.7109375" style="27" customWidth="1"/>
    <col min="1047" max="1047" width="10.7109375" style="27" customWidth="1"/>
    <col min="1048" max="1048" width="9.85546875" style="27" customWidth="1"/>
    <col min="1049" max="1049" width="10.28515625" style="27" customWidth="1"/>
    <col min="1050" max="1050" width="10.7109375" style="27" customWidth="1"/>
    <col min="1051" max="1052" width="10.28515625" style="27" customWidth="1"/>
    <col min="1053" max="1053" width="11.7109375" style="27" customWidth="1"/>
    <col min="1054" max="1054" width="10.28515625" style="27" customWidth="1"/>
    <col min="1055" max="1055" width="11.7109375" style="27" customWidth="1"/>
    <col min="1056" max="1056" width="11" style="27" customWidth="1"/>
    <col min="1057" max="1057" width="11.7109375" style="27" customWidth="1"/>
    <col min="1058" max="1058" width="10.5703125" style="27" customWidth="1"/>
    <col min="1059" max="1063" width="11.7109375" style="27" customWidth="1"/>
    <col min="1064" max="1064" width="13" style="27" customWidth="1"/>
    <col min="1065" max="1065" width="16" style="27" customWidth="1"/>
    <col min="1066" max="1066" width="9.85546875" style="27" customWidth="1"/>
    <col min="1067" max="1067" width="9" style="27" customWidth="1"/>
    <col min="1068" max="1292" width="9.140625" style="27"/>
    <col min="1293" max="1293" width="4.140625" style="27" customWidth="1"/>
    <col min="1294" max="1294" width="7.5703125" style="27" customWidth="1"/>
    <col min="1295" max="1295" width="19.7109375" style="27" customWidth="1"/>
    <col min="1296" max="1296" width="6.85546875" style="27" customWidth="1"/>
    <col min="1297" max="1297" width="11.42578125" style="27" customWidth="1"/>
    <col min="1298" max="1298" width="11.28515625" style="27" customWidth="1"/>
    <col min="1299" max="1299" width="10.5703125" style="27" customWidth="1"/>
    <col min="1300" max="1300" width="9.7109375" style="27" customWidth="1"/>
    <col min="1301" max="1301" width="9.5703125" style="27" customWidth="1"/>
    <col min="1302" max="1302" width="9.7109375" style="27" customWidth="1"/>
    <col min="1303" max="1303" width="10.7109375" style="27" customWidth="1"/>
    <col min="1304" max="1304" width="9.85546875" style="27" customWidth="1"/>
    <col min="1305" max="1305" width="10.28515625" style="27" customWidth="1"/>
    <col min="1306" max="1306" width="10.7109375" style="27" customWidth="1"/>
    <col min="1307" max="1308" width="10.28515625" style="27" customWidth="1"/>
    <col min="1309" max="1309" width="11.7109375" style="27" customWidth="1"/>
    <col min="1310" max="1310" width="10.28515625" style="27" customWidth="1"/>
    <col min="1311" max="1311" width="11.7109375" style="27" customWidth="1"/>
    <col min="1312" max="1312" width="11" style="27" customWidth="1"/>
    <col min="1313" max="1313" width="11.7109375" style="27" customWidth="1"/>
    <col min="1314" max="1314" width="10.5703125" style="27" customWidth="1"/>
    <col min="1315" max="1319" width="11.7109375" style="27" customWidth="1"/>
    <col min="1320" max="1320" width="13" style="27" customWidth="1"/>
    <col min="1321" max="1321" width="16" style="27" customWidth="1"/>
    <col min="1322" max="1322" width="9.85546875" style="27" customWidth="1"/>
    <col min="1323" max="1323" width="9" style="27" customWidth="1"/>
    <col min="1324" max="1548" width="9.140625" style="27"/>
    <col min="1549" max="1549" width="4.140625" style="27" customWidth="1"/>
    <col min="1550" max="1550" width="7.5703125" style="27" customWidth="1"/>
    <col min="1551" max="1551" width="19.7109375" style="27" customWidth="1"/>
    <col min="1552" max="1552" width="6.85546875" style="27" customWidth="1"/>
    <col min="1553" max="1553" width="11.42578125" style="27" customWidth="1"/>
    <col min="1554" max="1554" width="11.28515625" style="27" customWidth="1"/>
    <col min="1555" max="1555" width="10.5703125" style="27" customWidth="1"/>
    <col min="1556" max="1556" width="9.7109375" style="27" customWidth="1"/>
    <col min="1557" max="1557" width="9.5703125" style="27" customWidth="1"/>
    <col min="1558" max="1558" width="9.7109375" style="27" customWidth="1"/>
    <col min="1559" max="1559" width="10.7109375" style="27" customWidth="1"/>
    <col min="1560" max="1560" width="9.85546875" style="27" customWidth="1"/>
    <col min="1561" max="1561" width="10.28515625" style="27" customWidth="1"/>
    <col min="1562" max="1562" width="10.7109375" style="27" customWidth="1"/>
    <col min="1563" max="1564" width="10.28515625" style="27" customWidth="1"/>
    <col min="1565" max="1565" width="11.7109375" style="27" customWidth="1"/>
    <col min="1566" max="1566" width="10.28515625" style="27" customWidth="1"/>
    <col min="1567" max="1567" width="11.7109375" style="27" customWidth="1"/>
    <col min="1568" max="1568" width="11" style="27" customWidth="1"/>
    <col min="1569" max="1569" width="11.7109375" style="27" customWidth="1"/>
    <col min="1570" max="1570" width="10.5703125" style="27" customWidth="1"/>
    <col min="1571" max="1575" width="11.7109375" style="27" customWidth="1"/>
    <col min="1576" max="1576" width="13" style="27" customWidth="1"/>
    <col min="1577" max="1577" width="16" style="27" customWidth="1"/>
    <col min="1578" max="1578" width="9.85546875" style="27" customWidth="1"/>
    <col min="1579" max="1579" width="9" style="27" customWidth="1"/>
    <col min="1580" max="1804" width="9.140625" style="27"/>
    <col min="1805" max="1805" width="4.140625" style="27" customWidth="1"/>
    <col min="1806" max="1806" width="7.5703125" style="27" customWidth="1"/>
    <col min="1807" max="1807" width="19.7109375" style="27" customWidth="1"/>
    <col min="1808" max="1808" width="6.85546875" style="27" customWidth="1"/>
    <col min="1809" max="1809" width="11.42578125" style="27" customWidth="1"/>
    <col min="1810" max="1810" width="11.28515625" style="27" customWidth="1"/>
    <col min="1811" max="1811" width="10.5703125" style="27" customWidth="1"/>
    <col min="1812" max="1812" width="9.7109375" style="27" customWidth="1"/>
    <col min="1813" max="1813" width="9.5703125" style="27" customWidth="1"/>
    <col min="1814" max="1814" width="9.7109375" style="27" customWidth="1"/>
    <col min="1815" max="1815" width="10.7109375" style="27" customWidth="1"/>
    <col min="1816" max="1816" width="9.85546875" style="27" customWidth="1"/>
    <col min="1817" max="1817" width="10.28515625" style="27" customWidth="1"/>
    <col min="1818" max="1818" width="10.7109375" style="27" customWidth="1"/>
    <col min="1819" max="1820" width="10.28515625" style="27" customWidth="1"/>
    <col min="1821" max="1821" width="11.7109375" style="27" customWidth="1"/>
    <col min="1822" max="1822" width="10.28515625" style="27" customWidth="1"/>
    <col min="1823" max="1823" width="11.7109375" style="27" customWidth="1"/>
    <col min="1824" max="1824" width="11" style="27" customWidth="1"/>
    <col min="1825" max="1825" width="11.7109375" style="27" customWidth="1"/>
    <col min="1826" max="1826" width="10.5703125" style="27" customWidth="1"/>
    <col min="1827" max="1831" width="11.7109375" style="27" customWidth="1"/>
    <col min="1832" max="1832" width="13" style="27" customWidth="1"/>
    <col min="1833" max="1833" width="16" style="27" customWidth="1"/>
    <col min="1834" max="1834" width="9.85546875" style="27" customWidth="1"/>
    <col min="1835" max="1835" width="9" style="27" customWidth="1"/>
    <col min="1836" max="2060" width="9.140625" style="27"/>
    <col min="2061" max="2061" width="4.140625" style="27" customWidth="1"/>
    <col min="2062" max="2062" width="7.5703125" style="27" customWidth="1"/>
    <col min="2063" max="2063" width="19.7109375" style="27" customWidth="1"/>
    <col min="2064" max="2064" width="6.85546875" style="27" customWidth="1"/>
    <col min="2065" max="2065" width="11.42578125" style="27" customWidth="1"/>
    <col min="2066" max="2066" width="11.28515625" style="27" customWidth="1"/>
    <col min="2067" max="2067" width="10.5703125" style="27" customWidth="1"/>
    <col min="2068" max="2068" width="9.7109375" style="27" customWidth="1"/>
    <col min="2069" max="2069" width="9.5703125" style="27" customWidth="1"/>
    <col min="2070" max="2070" width="9.7109375" style="27" customWidth="1"/>
    <col min="2071" max="2071" width="10.7109375" style="27" customWidth="1"/>
    <col min="2072" max="2072" width="9.85546875" style="27" customWidth="1"/>
    <col min="2073" max="2073" width="10.28515625" style="27" customWidth="1"/>
    <col min="2074" max="2074" width="10.7109375" style="27" customWidth="1"/>
    <col min="2075" max="2076" width="10.28515625" style="27" customWidth="1"/>
    <col min="2077" max="2077" width="11.7109375" style="27" customWidth="1"/>
    <col min="2078" max="2078" width="10.28515625" style="27" customWidth="1"/>
    <col min="2079" max="2079" width="11.7109375" style="27" customWidth="1"/>
    <col min="2080" max="2080" width="11" style="27" customWidth="1"/>
    <col min="2081" max="2081" width="11.7109375" style="27" customWidth="1"/>
    <col min="2082" max="2082" width="10.5703125" style="27" customWidth="1"/>
    <col min="2083" max="2087" width="11.7109375" style="27" customWidth="1"/>
    <col min="2088" max="2088" width="13" style="27" customWidth="1"/>
    <col min="2089" max="2089" width="16" style="27" customWidth="1"/>
    <col min="2090" max="2090" width="9.85546875" style="27" customWidth="1"/>
    <col min="2091" max="2091" width="9" style="27" customWidth="1"/>
    <col min="2092" max="2316" width="9.140625" style="27"/>
    <col min="2317" max="2317" width="4.140625" style="27" customWidth="1"/>
    <col min="2318" max="2318" width="7.5703125" style="27" customWidth="1"/>
    <col min="2319" max="2319" width="19.7109375" style="27" customWidth="1"/>
    <col min="2320" max="2320" width="6.85546875" style="27" customWidth="1"/>
    <col min="2321" max="2321" width="11.42578125" style="27" customWidth="1"/>
    <col min="2322" max="2322" width="11.28515625" style="27" customWidth="1"/>
    <col min="2323" max="2323" width="10.5703125" style="27" customWidth="1"/>
    <col min="2324" max="2324" width="9.7109375" style="27" customWidth="1"/>
    <col min="2325" max="2325" width="9.5703125" style="27" customWidth="1"/>
    <col min="2326" max="2326" width="9.7109375" style="27" customWidth="1"/>
    <col min="2327" max="2327" width="10.7109375" style="27" customWidth="1"/>
    <col min="2328" max="2328" width="9.85546875" style="27" customWidth="1"/>
    <col min="2329" max="2329" width="10.28515625" style="27" customWidth="1"/>
    <col min="2330" max="2330" width="10.7109375" style="27" customWidth="1"/>
    <col min="2331" max="2332" width="10.28515625" style="27" customWidth="1"/>
    <col min="2333" max="2333" width="11.7109375" style="27" customWidth="1"/>
    <col min="2334" max="2334" width="10.28515625" style="27" customWidth="1"/>
    <col min="2335" max="2335" width="11.7109375" style="27" customWidth="1"/>
    <col min="2336" max="2336" width="11" style="27" customWidth="1"/>
    <col min="2337" max="2337" width="11.7109375" style="27" customWidth="1"/>
    <col min="2338" max="2338" width="10.5703125" style="27" customWidth="1"/>
    <col min="2339" max="2343" width="11.7109375" style="27" customWidth="1"/>
    <col min="2344" max="2344" width="13" style="27" customWidth="1"/>
    <col min="2345" max="2345" width="16" style="27" customWidth="1"/>
    <col min="2346" max="2346" width="9.85546875" style="27" customWidth="1"/>
    <col min="2347" max="2347" width="9" style="27" customWidth="1"/>
    <col min="2348" max="2572" width="9.140625" style="27"/>
    <col min="2573" max="2573" width="4.140625" style="27" customWidth="1"/>
    <col min="2574" max="2574" width="7.5703125" style="27" customWidth="1"/>
    <col min="2575" max="2575" width="19.7109375" style="27" customWidth="1"/>
    <col min="2576" max="2576" width="6.85546875" style="27" customWidth="1"/>
    <col min="2577" max="2577" width="11.42578125" style="27" customWidth="1"/>
    <col min="2578" max="2578" width="11.28515625" style="27" customWidth="1"/>
    <col min="2579" max="2579" width="10.5703125" style="27" customWidth="1"/>
    <col min="2580" max="2580" width="9.7109375" style="27" customWidth="1"/>
    <col min="2581" max="2581" width="9.5703125" style="27" customWidth="1"/>
    <col min="2582" max="2582" width="9.7109375" style="27" customWidth="1"/>
    <col min="2583" max="2583" width="10.7109375" style="27" customWidth="1"/>
    <col min="2584" max="2584" width="9.85546875" style="27" customWidth="1"/>
    <col min="2585" max="2585" width="10.28515625" style="27" customWidth="1"/>
    <col min="2586" max="2586" width="10.7109375" style="27" customWidth="1"/>
    <col min="2587" max="2588" width="10.28515625" style="27" customWidth="1"/>
    <col min="2589" max="2589" width="11.7109375" style="27" customWidth="1"/>
    <col min="2590" max="2590" width="10.28515625" style="27" customWidth="1"/>
    <col min="2591" max="2591" width="11.7109375" style="27" customWidth="1"/>
    <col min="2592" max="2592" width="11" style="27" customWidth="1"/>
    <col min="2593" max="2593" width="11.7109375" style="27" customWidth="1"/>
    <col min="2594" max="2594" width="10.5703125" style="27" customWidth="1"/>
    <col min="2595" max="2599" width="11.7109375" style="27" customWidth="1"/>
    <col min="2600" max="2600" width="13" style="27" customWidth="1"/>
    <col min="2601" max="2601" width="16" style="27" customWidth="1"/>
    <col min="2602" max="2602" width="9.85546875" style="27" customWidth="1"/>
    <col min="2603" max="2603" width="9" style="27" customWidth="1"/>
    <col min="2604" max="2828" width="9.140625" style="27"/>
    <col min="2829" max="2829" width="4.140625" style="27" customWidth="1"/>
    <col min="2830" max="2830" width="7.5703125" style="27" customWidth="1"/>
    <col min="2831" max="2831" width="19.7109375" style="27" customWidth="1"/>
    <col min="2832" max="2832" width="6.85546875" style="27" customWidth="1"/>
    <col min="2833" max="2833" width="11.42578125" style="27" customWidth="1"/>
    <col min="2834" max="2834" width="11.28515625" style="27" customWidth="1"/>
    <col min="2835" max="2835" width="10.5703125" style="27" customWidth="1"/>
    <col min="2836" max="2836" width="9.7109375" style="27" customWidth="1"/>
    <col min="2837" max="2837" width="9.5703125" style="27" customWidth="1"/>
    <col min="2838" max="2838" width="9.7109375" style="27" customWidth="1"/>
    <col min="2839" max="2839" width="10.7109375" style="27" customWidth="1"/>
    <col min="2840" max="2840" width="9.85546875" style="27" customWidth="1"/>
    <col min="2841" max="2841" width="10.28515625" style="27" customWidth="1"/>
    <col min="2842" max="2842" width="10.7109375" style="27" customWidth="1"/>
    <col min="2843" max="2844" width="10.28515625" style="27" customWidth="1"/>
    <col min="2845" max="2845" width="11.7109375" style="27" customWidth="1"/>
    <col min="2846" max="2846" width="10.28515625" style="27" customWidth="1"/>
    <col min="2847" max="2847" width="11.7109375" style="27" customWidth="1"/>
    <col min="2848" max="2848" width="11" style="27" customWidth="1"/>
    <col min="2849" max="2849" width="11.7109375" style="27" customWidth="1"/>
    <col min="2850" max="2850" width="10.5703125" style="27" customWidth="1"/>
    <col min="2851" max="2855" width="11.7109375" style="27" customWidth="1"/>
    <col min="2856" max="2856" width="13" style="27" customWidth="1"/>
    <col min="2857" max="2857" width="16" style="27" customWidth="1"/>
    <col min="2858" max="2858" width="9.85546875" style="27" customWidth="1"/>
    <col min="2859" max="2859" width="9" style="27" customWidth="1"/>
    <col min="2860" max="3084" width="9.140625" style="27"/>
    <col min="3085" max="3085" width="4.140625" style="27" customWidth="1"/>
    <col min="3086" max="3086" width="7.5703125" style="27" customWidth="1"/>
    <col min="3087" max="3087" width="19.7109375" style="27" customWidth="1"/>
    <col min="3088" max="3088" width="6.85546875" style="27" customWidth="1"/>
    <col min="3089" max="3089" width="11.42578125" style="27" customWidth="1"/>
    <col min="3090" max="3090" width="11.28515625" style="27" customWidth="1"/>
    <col min="3091" max="3091" width="10.5703125" style="27" customWidth="1"/>
    <col min="3092" max="3092" width="9.7109375" style="27" customWidth="1"/>
    <col min="3093" max="3093" width="9.5703125" style="27" customWidth="1"/>
    <col min="3094" max="3094" width="9.7109375" style="27" customWidth="1"/>
    <col min="3095" max="3095" width="10.7109375" style="27" customWidth="1"/>
    <col min="3096" max="3096" width="9.85546875" style="27" customWidth="1"/>
    <col min="3097" max="3097" width="10.28515625" style="27" customWidth="1"/>
    <col min="3098" max="3098" width="10.7109375" style="27" customWidth="1"/>
    <col min="3099" max="3100" width="10.28515625" style="27" customWidth="1"/>
    <col min="3101" max="3101" width="11.7109375" style="27" customWidth="1"/>
    <col min="3102" max="3102" width="10.28515625" style="27" customWidth="1"/>
    <col min="3103" max="3103" width="11.7109375" style="27" customWidth="1"/>
    <col min="3104" max="3104" width="11" style="27" customWidth="1"/>
    <col min="3105" max="3105" width="11.7109375" style="27" customWidth="1"/>
    <col min="3106" max="3106" width="10.5703125" style="27" customWidth="1"/>
    <col min="3107" max="3111" width="11.7109375" style="27" customWidth="1"/>
    <col min="3112" max="3112" width="13" style="27" customWidth="1"/>
    <col min="3113" max="3113" width="16" style="27" customWidth="1"/>
    <col min="3114" max="3114" width="9.85546875" style="27" customWidth="1"/>
    <col min="3115" max="3115" width="9" style="27" customWidth="1"/>
    <col min="3116" max="3340" width="9.140625" style="27"/>
    <col min="3341" max="3341" width="4.140625" style="27" customWidth="1"/>
    <col min="3342" max="3342" width="7.5703125" style="27" customWidth="1"/>
    <col min="3343" max="3343" width="19.7109375" style="27" customWidth="1"/>
    <col min="3344" max="3344" width="6.85546875" style="27" customWidth="1"/>
    <col min="3345" max="3345" width="11.42578125" style="27" customWidth="1"/>
    <col min="3346" max="3346" width="11.28515625" style="27" customWidth="1"/>
    <col min="3347" max="3347" width="10.5703125" style="27" customWidth="1"/>
    <col min="3348" max="3348" width="9.7109375" style="27" customWidth="1"/>
    <col min="3349" max="3349" width="9.5703125" style="27" customWidth="1"/>
    <col min="3350" max="3350" width="9.7109375" style="27" customWidth="1"/>
    <col min="3351" max="3351" width="10.7109375" style="27" customWidth="1"/>
    <col min="3352" max="3352" width="9.85546875" style="27" customWidth="1"/>
    <col min="3353" max="3353" width="10.28515625" style="27" customWidth="1"/>
    <col min="3354" max="3354" width="10.7109375" style="27" customWidth="1"/>
    <col min="3355" max="3356" width="10.28515625" style="27" customWidth="1"/>
    <col min="3357" max="3357" width="11.7109375" style="27" customWidth="1"/>
    <col min="3358" max="3358" width="10.28515625" style="27" customWidth="1"/>
    <col min="3359" max="3359" width="11.7109375" style="27" customWidth="1"/>
    <col min="3360" max="3360" width="11" style="27" customWidth="1"/>
    <col min="3361" max="3361" width="11.7109375" style="27" customWidth="1"/>
    <col min="3362" max="3362" width="10.5703125" style="27" customWidth="1"/>
    <col min="3363" max="3367" width="11.7109375" style="27" customWidth="1"/>
    <col min="3368" max="3368" width="13" style="27" customWidth="1"/>
    <col min="3369" max="3369" width="16" style="27" customWidth="1"/>
    <col min="3370" max="3370" width="9.85546875" style="27" customWidth="1"/>
    <col min="3371" max="3371" width="9" style="27" customWidth="1"/>
    <col min="3372" max="3596" width="9.140625" style="27"/>
    <col min="3597" max="3597" width="4.140625" style="27" customWidth="1"/>
    <col min="3598" max="3598" width="7.5703125" style="27" customWidth="1"/>
    <col min="3599" max="3599" width="19.7109375" style="27" customWidth="1"/>
    <col min="3600" max="3600" width="6.85546875" style="27" customWidth="1"/>
    <col min="3601" max="3601" width="11.42578125" style="27" customWidth="1"/>
    <col min="3602" max="3602" width="11.28515625" style="27" customWidth="1"/>
    <col min="3603" max="3603" width="10.5703125" style="27" customWidth="1"/>
    <col min="3604" max="3604" width="9.7109375" style="27" customWidth="1"/>
    <col min="3605" max="3605" width="9.5703125" style="27" customWidth="1"/>
    <col min="3606" max="3606" width="9.7109375" style="27" customWidth="1"/>
    <col min="3607" max="3607" width="10.7109375" style="27" customWidth="1"/>
    <col min="3608" max="3608" width="9.85546875" style="27" customWidth="1"/>
    <col min="3609" max="3609" width="10.28515625" style="27" customWidth="1"/>
    <col min="3610" max="3610" width="10.7109375" style="27" customWidth="1"/>
    <col min="3611" max="3612" width="10.28515625" style="27" customWidth="1"/>
    <col min="3613" max="3613" width="11.7109375" style="27" customWidth="1"/>
    <col min="3614" max="3614" width="10.28515625" style="27" customWidth="1"/>
    <col min="3615" max="3615" width="11.7109375" style="27" customWidth="1"/>
    <col min="3616" max="3616" width="11" style="27" customWidth="1"/>
    <col min="3617" max="3617" width="11.7109375" style="27" customWidth="1"/>
    <col min="3618" max="3618" width="10.5703125" style="27" customWidth="1"/>
    <col min="3619" max="3623" width="11.7109375" style="27" customWidth="1"/>
    <col min="3624" max="3624" width="13" style="27" customWidth="1"/>
    <col min="3625" max="3625" width="16" style="27" customWidth="1"/>
    <col min="3626" max="3626" width="9.85546875" style="27" customWidth="1"/>
    <col min="3627" max="3627" width="9" style="27" customWidth="1"/>
    <col min="3628" max="3852" width="9.140625" style="27"/>
    <col min="3853" max="3853" width="4.140625" style="27" customWidth="1"/>
    <col min="3854" max="3854" width="7.5703125" style="27" customWidth="1"/>
    <col min="3855" max="3855" width="19.7109375" style="27" customWidth="1"/>
    <col min="3856" max="3856" width="6.85546875" style="27" customWidth="1"/>
    <col min="3857" max="3857" width="11.42578125" style="27" customWidth="1"/>
    <col min="3858" max="3858" width="11.28515625" style="27" customWidth="1"/>
    <col min="3859" max="3859" width="10.5703125" style="27" customWidth="1"/>
    <col min="3860" max="3860" width="9.7109375" style="27" customWidth="1"/>
    <col min="3861" max="3861" width="9.5703125" style="27" customWidth="1"/>
    <col min="3862" max="3862" width="9.7109375" style="27" customWidth="1"/>
    <col min="3863" max="3863" width="10.7109375" style="27" customWidth="1"/>
    <col min="3864" max="3864" width="9.85546875" style="27" customWidth="1"/>
    <col min="3865" max="3865" width="10.28515625" style="27" customWidth="1"/>
    <col min="3866" max="3866" width="10.7109375" style="27" customWidth="1"/>
    <col min="3867" max="3868" width="10.28515625" style="27" customWidth="1"/>
    <col min="3869" max="3869" width="11.7109375" style="27" customWidth="1"/>
    <col min="3870" max="3870" width="10.28515625" style="27" customWidth="1"/>
    <col min="3871" max="3871" width="11.7109375" style="27" customWidth="1"/>
    <col min="3872" max="3872" width="11" style="27" customWidth="1"/>
    <col min="3873" max="3873" width="11.7109375" style="27" customWidth="1"/>
    <col min="3874" max="3874" width="10.5703125" style="27" customWidth="1"/>
    <col min="3875" max="3879" width="11.7109375" style="27" customWidth="1"/>
    <col min="3880" max="3880" width="13" style="27" customWidth="1"/>
    <col min="3881" max="3881" width="16" style="27" customWidth="1"/>
    <col min="3882" max="3882" width="9.85546875" style="27" customWidth="1"/>
    <col min="3883" max="3883" width="9" style="27" customWidth="1"/>
    <col min="3884" max="4108" width="9.140625" style="27"/>
    <col min="4109" max="4109" width="4.140625" style="27" customWidth="1"/>
    <col min="4110" max="4110" width="7.5703125" style="27" customWidth="1"/>
    <col min="4111" max="4111" width="19.7109375" style="27" customWidth="1"/>
    <col min="4112" max="4112" width="6.85546875" style="27" customWidth="1"/>
    <col min="4113" max="4113" width="11.42578125" style="27" customWidth="1"/>
    <col min="4114" max="4114" width="11.28515625" style="27" customWidth="1"/>
    <col min="4115" max="4115" width="10.5703125" style="27" customWidth="1"/>
    <col min="4116" max="4116" width="9.7109375" style="27" customWidth="1"/>
    <col min="4117" max="4117" width="9.5703125" style="27" customWidth="1"/>
    <col min="4118" max="4118" width="9.7109375" style="27" customWidth="1"/>
    <col min="4119" max="4119" width="10.7109375" style="27" customWidth="1"/>
    <col min="4120" max="4120" width="9.85546875" style="27" customWidth="1"/>
    <col min="4121" max="4121" width="10.28515625" style="27" customWidth="1"/>
    <col min="4122" max="4122" width="10.7109375" style="27" customWidth="1"/>
    <col min="4123" max="4124" width="10.28515625" style="27" customWidth="1"/>
    <col min="4125" max="4125" width="11.7109375" style="27" customWidth="1"/>
    <col min="4126" max="4126" width="10.28515625" style="27" customWidth="1"/>
    <col min="4127" max="4127" width="11.7109375" style="27" customWidth="1"/>
    <col min="4128" max="4128" width="11" style="27" customWidth="1"/>
    <col min="4129" max="4129" width="11.7109375" style="27" customWidth="1"/>
    <col min="4130" max="4130" width="10.5703125" style="27" customWidth="1"/>
    <col min="4131" max="4135" width="11.7109375" style="27" customWidth="1"/>
    <col min="4136" max="4136" width="13" style="27" customWidth="1"/>
    <col min="4137" max="4137" width="16" style="27" customWidth="1"/>
    <col min="4138" max="4138" width="9.85546875" style="27" customWidth="1"/>
    <col min="4139" max="4139" width="9" style="27" customWidth="1"/>
    <col min="4140" max="4364" width="9.140625" style="27"/>
    <col min="4365" max="4365" width="4.140625" style="27" customWidth="1"/>
    <col min="4366" max="4366" width="7.5703125" style="27" customWidth="1"/>
    <col min="4367" max="4367" width="19.7109375" style="27" customWidth="1"/>
    <col min="4368" max="4368" width="6.85546875" style="27" customWidth="1"/>
    <col min="4369" max="4369" width="11.42578125" style="27" customWidth="1"/>
    <col min="4370" max="4370" width="11.28515625" style="27" customWidth="1"/>
    <col min="4371" max="4371" width="10.5703125" style="27" customWidth="1"/>
    <col min="4372" max="4372" width="9.7109375" style="27" customWidth="1"/>
    <col min="4373" max="4373" width="9.5703125" style="27" customWidth="1"/>
    <col min="4374" max="4374" width="9.7109375" style="27" customWidth="1"/>
    <col min="4375" max="4375" width="10.7109375" style="27" customWidth="1"/>
    <col min="4376" max="4376" width="9.85546875" style="27" customWidth="1"/>
    <col min="4377" max="4377" width="10.28515625" style="27" customWidth="1"/>
    <col min="4378" max="4378" width="10.7109375" style="27" customWidth="1"/>
    <col min="4379" max="4380" width="10.28515625" style="27" customWidth="1"/>
    <col min="4381" max="4381" width="11.7109375" style="27" customWidth="1"/>
    <col min="4382" max="4382" width="10.28515625" style="27" customWidth="1"/>
    <col min="4383" max="4383" width="11.7109375" style="27" customWidth="1"/>
    <col min="4384" max="4384" width="11" style="27" customWidth="1"/>
    <col min="4385" max="4385" width="11.7109375" style="27" customWidth="1"/>
    <col min="4386" max="4386" width="10.5703125" style="27" customWidth="1"/>
    <col min="4387" max="4391" width="11.7109375" style="27" customWidth="1"/>
    <col min="4392" max="4392" width="13" style="27" customWidth="1"/>
    <col min="4393" max="4393" width="16" style="27" customWidth="1"/>
    <col min="4394" max="4394" width="9.85546875" style="27" customWidth="1"/>
    <col min="4395" max="4395" width="9" style="27" customWidth="1"/>
    <col min="4396" max="4620" width="9.140625" style="27"/>
    <col min="4621" max="4621" width="4.140625" style="27" customWidth="1"/>
    <col min="4622" max="4622" width="7.5703125" style="27" customWidth="1"/>
    <col min="4623" max="4623" width="19.7109375" style="27" customWidth="1"/>
    <col min="4624" max="4624" width="6.85546875" style="27" customWidth="1"/>
    <col min="4625" max="4625" width="11.42578125" style="27" customWidth="1"/>
    <col min="4626" max="4626" width="11.28515625" style="27" customWidth="1"/>
    <col min="4627" max="4627" width="10.5703125" style="27" customWidth="1"/>
    <col min="4628" max="4628" width="9.7109375" style="27" customWidth="1"/>
    <col min="4629" max="4629" width="9.5703125" style="27" customWidth="1"/>
    <col min="4630" max="4630" width="9.7109375" style="27" customWidth="1"/>
    <col min="4631" max="4631" width="10.7109375" style="27" customWidth="1"/>
    <col min="4632" max="4632" width="9.85546875" style="27" customWidth="1"/>
    <col min="4633" max="4633" width="10.28515625" style="27" customWidth="1"/>
    <col min="4634" max="4634" width="10.7109375" style="27" customWidth="1"/>
    <col min="4635" max="4636" width="10.28515625" style="27" customWidth="1"/>
    <col min="4637" max="4637" width="11.7109375" style="27" customWidth="1"/>
    <col min="4638" max="4638" width="10.28515625" style="27" customWidth="1"/>
    <col min="4639" max="4639" width="11.7109375" style="27" customWidth="1"/>
    <col min="4640" max="4640" width="11" style="27" customWidth="1"/>
    <col min="4641" max="4641" width="11.7109375" style="27" customWidth="1"/>
    <col min="4642" max="4642" width="10.5703125" style="27" customWidth="1"/>
    <col min="4643" max="4647" width="11.7109375" style="27" customWidth="1"/>
    <col min="4648" max="4648" width="13" style="27" customWidth="1"/>
    <col min="4649" max="4649" width="16" style="27" customWidth="1"/>
    <col min="4650" max="4650" width="9.85546875" style="27" customWidth="1"/>
    <col min="4651" max="4651" width="9" style="27" customWidth="1"/>
    <col min="4652" max="4876" width="9.140625" style="27"/>
    <col min="4877" max="4877" width="4.140625" style="27" customWidth="1"/>
    <col min="4878" max="4878" width="7.5703125" style="27" customWidth="1"/>
    <col min="4879" max="4879" width="19.7109375" style="27" customWidth="1"/>
    <col min="4880" max="4880" width="6.85546875" style="27" customWidth="1"/>
    <col min="4881" max="4881" width="11.42578125" style="27" customWidth="1"/>
    <col min="4882" max="4882" width="11.28515625" style="27" customWidth="1"/>
    <col min="4883" max="4883" width="10.5703125" style="27" customWidth="1"/>
    <col min="4884" max="4884" width="9.7109375" style="27" customWidth="1"/>
    <col min="4885" max="4885" width="9.5703125" style="27" customWidth="1"/>
    <col min="4886" max="4886" width="9.7109375" style="27" customWidth="1"/>
    <col min="4887" max="4887" width="10.7109375" style="27" customWidth="1"/>
    <col min="4888" max="4888" width="9.85546875" style="27" customWidth="1"/>
    <col min="4889" max="4889" width="10.28515625" style="27" customWidth="1"/>
    <col min="4890" max="4890" width="10.7109375" style="27" customWidth="1"/>
    <col min="4891" max="4892" width="10.28515625" style="27" customWidth="1"/>
    <col min="4893" max="4893" width="11.7109375" style="27" customWidth="1"/>
    <col min="4894" max="4894" width="10.28515625" style="27" customWidth="1"/>
    <col min="4895" max="4895" width="11.7109375" style="27" customWidth="1"/>
    <col min="4896" max="4896" width="11" style="27" customWidth="1"/>
    <col min="4897" max="4897" width="11.7109375" style="27" customWidth="1"/>
    <col min="4898" max="4898" width="10.5703125" style="27" customWidth="1"/>
    <col min="4899" max="4903" width="11.7109375" style="27" customWidth="1"/>
    <col min="4904" max="4904" width="13" style="27" customWidth="1"/>
    <col min="4905" max="4905" width="16" style="27" customWidth="1"/>
    <col min="4906" max="4906" width="9.85546875" style="27" customWidth="1"/>
    <col min="4907" max="4907" width="9" style="27" customWidth="1"/>
    <col min="4908" max="5132" width="9.140625" style="27"/>
    <col min="5133" max="5133" width="4.140625" style="27" customWidth="1"/>
    <col min="5134" max="5134" width="7.5703125" style="27" customWidth="1"/>
    <col min="5135" max="5135" width="19.7109375" style="27" customWidth="1"/>
    <col min="5136" max="5136" width="6.85546875" style="27" customWidth="1"/>
    <col min="5137" max="5137" width="11.42578125" style="27" customWidth="1"/>
    <col min="5138" max="5138" width="11.28515625" style="27" customWidth="1"/>
    <col min="5139" max="5139" width="10.5703125" style="27" customWidth="1"/>
    <col min="5140" max="5140" width="9.7109375" style="27" customWidth="1"/>
    <col min="5141" max="5141" width="9.5703125" style="27" customWidth="1"/>
    <col min="5142" max="5142" width="9.7109375" style="27" customWidth="1"/>
    <col min="5143" max="5143" width="10.7109375" style="27" customWidth="1"/>
    <col min="5144" max="5144" width="9.85546875" style="27" customWidth="1"/>
    <col min="5145" max="5145" width="10.28515625" style="27" customWidth="1"/>
    <col min="5146" max="5146" width="10.7109375" style="27" customWidth="1"/>
    <col min="5147" max="5148" width="10.28515625" style="27" customWidth="1"/>
    <col min="5149" max="5149" width="11.7109375" style="27" customWidth="1"/>
    <col min="5150" max="5150" width="10.28515625" style="27" customWidth="1"/>
    <col min="5151" max="5151" width="11.7109375" style="27" customWidth="1"/>
    <col min="5152" max="5152" width="11" style="27" customWidth="1"/>
    <col min="5153" max="5153" width="11.7109375" style="27" customWidth="1"/>
    <col min="5154" max="5154" width="10.5703125" style="27" customWidth="1"/>
    <col min="5155" max="5159" width="11.7109375" style="27" customWidth="1"/>
    <col min="5160" max="5160" width="13" style="27" customWidth="1"/>
    <col min="5161" max="5161" width="16" style="27" customWidth="1"/>
    <col min="5162" max="5162" width="9.85546875" style="27" customWidth="1"/>
    <col min="5163" max="5163" width="9" style="27" customWidth="1"/>
    <col min="5164" max="5388" width="9.140625" style="27"/>
    <col min="5389" max="5389" width="4.140625" style="27" customWidth="1"/>
    <col min="5390" max="5390" width="7.5703125" style="27" customWidth="1"/>
    <col min="5391" max="5391" width="19.7109375" style="27" customWidth="1"/>
    <col min="5392" max="5392" width="6.85546875" style="27" customWidth="1"/>
    <col min="5393" max="5393" width="11.42578125" style="27" customWidth="1"/>
    <col min="5394" max="5394" width="11.28515625" style="27" customWidth="1"/>
    <col min="5395" max="5395" width="10.5703125" style="27" customWidth="1"/>
    <col min="5396" max="5396" width="9.7109375" style="27" customWidth="1"/>
    <col min="5397" max="5397" width="9.5703125" style="27" customWidth="1"/>
    <col min="5398" max="5398" width="9.7109375" style="27" customWidth="1"/>
    <col min="5399" max="5399" width="10.7109375" style="27" customWidth="1"/>
    <col min="5400" max="5400" width="9.85546875" style="27" customWidth="1"/>
    <col min="5401" max="5401" width="10.28515625" style="27" customWidth="1"/>
    <col min="5402" max="5402" width="10.7109375" style="27" customWidth="1"/>
    <col min="5403" max="5404" width="10.28515625" style="27" customWidth="1"/>
    <col min="5405" max="5405" width="11.7109375" style="27" customWidth="1"/>
    <col min="5406" max="5406" width="10.28515625" style="27" customWidth="1"/>
    <col min="5407" max="5407" width="11.7109375" style="27" customWidth="1"/>
    <col min="5408" max="5408" width="11" style="27" customWidth="1"/>
    <col min="5409" max="5409" width="11.7109375" style="27" customWidth="1"/>
    <col min="5410" max="5410" width="10.5703125" style="27" customWidth="1"/>
    <col min="5411" max="5415" width="11.7109375" style="27" customWidth="1"/>
    <col min="5416" max="5416" width="13" style="27" customWidth="1"/>
    <col min="5417" max="5417" width="16" style="27" customWidth="1"/>
    <col min="5418" max="5418" width="9.85546875" style="27" customWidth="1"/>
    <col min="5419" max="5419" width="9" style="27" customWidth="1"/>
    <col min="5420" max="5644" width="9.140625" style="27"/>
    <col min="5645" max="5645" width="4.140625" style="27" customWidth="1"/>
    <col min="5646" max="5646" width="7.5703125" style="27" customWidth="1"/>
    <col min="5647" max="5647" width="19.7109375" style="27" customWidth="1"/>
    <col min="5648" max="5648" width="6.85546875" style="27" customWidth="1"/>
    <col min="5649" max="5649" width="11.42578125" style="27" customWidth="1"/>
    <col min="5650" max="5650" width="11.28515625" style="27" customWidth="1"/>
    <col min="5651" max="5651" width="10.5703125" style="27" customWidth="1"/>
    <col min="5652" max="5652" width="9.7109375" style="27" customWidth="1"/>
    <col min="5653" max="5653" width="9.5703125" style="27" customWidth="1"/>
    <col min="5654" max="5654" width="9.7109375" style="27" customWidth="1"/>
    <col min="5655" max="5655" width="10.7109375" style="27" customWidth="1"/>
    <col min="5656" max="5656" width="9.85546875" style="27" customWidth="1"/>
    <col min="5657" max="5657" width="10.28515625" style="27" customWidth="1"/>
    <col min="5658" max="5658" width="10.7109375" style="27" customWidth="1"/>
    <col min="5659" max="5660" width="10.28515625" style="27" customWidth="1"/>
    <col min="5661" max="5661" width="11.7109375" style="27" customWidth="1"/>
    <col min="5662" max="5662" width="10.28515625" style="27" customWidth="1"/>
    <col min="5663" max="5663" width="11.7109375" style="27" customWidth="1"/>
    <col min="5664" max="5664" width="11" style="27" customWidth="1"/>
    <col min="5665" max="5665" width="11.7109375" style="27" customWidth="1"/>
    <col min="5666" max="5666" width="10.5703125" style="27" customWidth="1"/>
    <col min="5667" max="5671" width="11.7109375" style="27" customWidth="1"/>
    <col min="5672" max="5672" width="13" style="27" customWidth="1"/>
    <col min="5673" max="5673" width="16" style="27" customWidth="1"/>
    <col min="5674" max="5674" width="9.85546875" style="27" customWidth="1"/>
    <col min="5675" max="5675" width="9" style="27" customWidth="1"/>
    <col min="5676" max="5900" width="9.140625" style="27"/>
    <col min="5901" max="5901" width="4.140625" style="27" customWidth="1"/>
    <col min="5902" max="5902" width="7.5703125" style="27" customWidth="1"/>
    <col min="5903" max="5903" width="19.7109375" style="27" customWidth="1"/>
    <col min="5904" max="5904" width="6.85546875" style="27" customWidth="1"/>
    <col min="5905" max="5905" width="11.42578125" style="27" customWidth="1"/>
    <col min="5906" max="5906" width="11.28515625" style="27" customWidth="1"/>
    <col min="5907" max="5907" width="10.5703125" style="27" customWidth="1"/>
    <col min="5908" max="5908" width="9.7109375" style="27" customWidth="1"/>
    <col min="5909" max="5909" width="9.5703125" style="27" customWidth="1"/>
    <col min="5910" max="5910" width="9.7109375" style="27" customWidth="1"/>
    <col min="5911" max="5911" width="10.7109375" style="27" customWidth="1"/>
    <col min="5912" max="5912" width="9.85546875" style="27" customWidth="1"/>
    <col min="5913" max="5913" width="10.28515625" style="27" customWidth="1"/>
    <col min="5914" max="5914" width="10.7109375" style="27" customWidth="1"/>
    <col min="5915" max="5916" width="10.28515625" style="27" customWidth="1"/>
    <col min="5917" max="5917" width="11.7109375" style="27" customWidth="1"/>
    <col min="5918" max="5918" width="10.28515625" style="27" customWidth="1"/>
    <col min="5919" max="5919" width="11.7109375" style="27" customWidth="1"/>
    <col min="5920" max="5920" width="11" style="27" customWidth="1"/>
    <col min="5921" max="5921" width="11.7109375" style="27" customWidth="1"/>
    <col min="5922" max="5922" width="10.5703125" style="27" customWidth="1"/>
    <col min="5923" max="5927" width="11.7109375" style="27" customWidth="1"/>
    <col min="5928" max="5928" width="13" style="27" customWidth="1"/>
    <col min="5929" max="5929" width="16" style="27" customWidth="1"/>
    <col min="5930" max="5930" width="9.85546875" style="27" customWidth="1"/>
    <col min="5931" max="5931" width="9" style="27" customWidth="1"/>
    <col min="5932" max="6156" width="9.140625" style="27"/>
    <col min="6157" max="6157" width="4.140625" style="27" customWidth="1"/>
    <col min="6158" max="6158" width="7.5703125" style="27" customWidth="1"/>
    <col min="6159" max="6159" width="19.7109375" style="27" customWidth="1"/>
    <col min="6160" max="6160" width="6.85546875" style="27" customWidth="1"/>
    <col min="6161" max="6161" width="11.42578125" style="27" customWidth="1"/>
    <col min="6162" max="6162" width="11.28515625" style="27" customWidth="1"/>
    <col min="6163" max="6163" width="10.5703125" style="27" customWidth="1"/>
    <col min="6164" max="6164" width="9.7109375" style="27" customWidth="1"/>
    <col min="6165" max="6165" width="9.5703125" style="27" customWidth="1"/>
    <col min="6166" max="6166" width="9.7109375" style="27" customWidth="1"/>
    <col min="6167" max="6167" width="10.7109375" style="27" customWidth="1"/>
    <col min="6168" max="6168" width="9.85546875" style="27" customWidth="1"/>
    <col min="6169" max="6169" width="10.28515625" style="27" customWidth="1"/>
    <col min="6170" max="6170" width="10.7109375" style="27" customWidth="1"/>
    <col min="6171" max="6172" width="10.28515625" style="27" customWidth="1"/>
    <col min="6173" max="6173" width="11.7109375" style="27" customWidth="1"/>
    <col min="6174" max="6174" width="10.28515625" style="27" customWidth="1"/>
    <col min="6175" max="6175" width="11.7109375" style="27" customWidth="1"/>
    <col min="6176" max="6176" width="11" style="27" customWidth="1"/>
    <col min="6177" max="6177" width="11.7109375" style="27" customWidth="1"/>
    <col min="6178" max="6178" width="10.5703125" style="27" customWidth="1"/>
    <col min="6179" max="6183" width="11.7109375" style="27" customWidth="1"/>
    <col min="6184" max="6184" width="13" style="27" customWidth="1"/>
    <col min="6185" max="6185" width="16" style="27" customWidth="1"/>
    <col min="6186" max="6186" width="9.85546875" style="27" customWidth="1"/>
    <col min="6187" max="6187" width="9" style="27" customWidth="1"/>
    <col min="6188" max="6412" width="9.140625" style="27"/>
    <col min="6413" max="6413" width="4.140625" style="27" customWidth="1"/>
    <col min="6414" max="6414" width="7.5703125" style="27" customWidth="1"/>
    <col min="6415" max="6415" width="19.7109375" style="27" customWidth="1"/>
    <col min="6416" max="6416" width="6.85546875" style="27" customWidth="1"/>
    <col min="6417" max="6417" width="11.42578125" style="27" customWidth="1"/>
    <col min="6418" max="6418" width="11.28515625" style="27" customWidth="1"/>
    <col min="6419" max="6419" width="10.5703125" style="27" customWidth="1"/>
    <col min="6420" max="6420" width="9.7109375" style="27" customWidth="1"/>
    <col min="6421" max="6421" width="9.5703125" style="27" customWidth="1"/>
    <col min="6422" max="6422" width="9.7109375" style="27" customWidth="1"/>
    <col min="6423" max="6423" width="10.7109375" style="27" customWidth="1"/>
    <col min="6424" max="6424" width="9.85546875" style="27" customWidth="1"/>
    <col min="6425" max="6425" width="10.28515625" style="27" customWidth="1"/>
    <col min="6426" max="6426" width="10.7109375" style="27" customWidth="1"/>
    <col min="6427" max="6428" width="10.28515625" style="27" customWidth="1"/>
    <col min="6429" max="6429" width="11.7109375" style="27" customWidth="1"/>
    <col min="6430" max="6430" width="10.28515625" style="27" customWidth="1"/>
    <col min="6431" max="6431" width="11.7109375" style="27" customWidth="1"/>
    <col min="6432" max="6432" width="11" style="27" customWidth="1"/>
    <col min="6433" max="6433" width="11.7109375" style="27" customWidth="1"/>
    <col min="6434" max="6434" width="10.5703125" style="27" customWidth="1"/>
    <col min="6435" max="6439" width="11.7109375" style="27" customWidth="1"/>
    <col min="6440" max="6440" width="13" style="27" customWidth="1"/>
    <col min="6441" max="6441" width="16" style="27" customWidth="1"/>
    <col min="6442" max="6442" width="9.85546875" style="27" customWidth="1"/>
    <col min="6443" max="6443" width="9" style="27" customWidth="1"/>
    <col min="6444" max="6668" width="9.140625" style="27"/>
    <col min="6669" max="6669" width="4.140625" style="27" customWidth="1"/>
    <col min="6670" max="6670" width="7.5703125" style="27" customWidth="1"/>
    <col min="6671" max="6671" width="19.7109375" style="27" customWidth="1"/>
    <col min="6672" max="6672" width="6.85546875" style="27" customWidth="1"/>
    <col min="6673" max="6673" width="11.42578125" style="27" customWidth="1"/>
    <col min="6674" max="6674" width="11.28515625" style="27" customWidth="1"/>
    <col min="6675" max="6675" width="10.5703125" style="27" customWidth="1"/>
    <col min="6676" max="6676" width="9.7109375" style="27" customWidth="1"/>
    <col min="6677" max="6677" width="9.5703125" style="27" customWidth="1"/>
    <col min="6678" max="6678" width="9.7109375" style="27" customWidth="1"/>
    <col min="6679" max="6679" width="10.7109375" style="27" customWidth="1"/>
    <col min="6680" max="6680" width="9.85546875" style="27" customWidth="1"/>
    <col min="6681" max="6681" width="10.28515625" style="27" customWidth="1"/>
    <col min="6682" max="6682" width="10.7109375" style="27" customWidth="1"/>
    <col min="6683" max="6684" width="10.28515625" style="27" customWidth="1"/>
    <col min="6685" max="6685" width="11.7109375" style="27" customWidth="1"/>
    <col min="6686" max="6686" width="10.28515625" style="27" customWidth="1"/>
    <col min="6687" max="6687" width="11.7109375" style="27" customWidth="1"/>
    <col min="6688" max="6688" width="11" style="27" customWidth="1"/>
    <col min="6689" max="6689" width="11.7109375" style="27" customWidth="1"/>
    <col min="6690" max="6690" width="10.5703125" style="27" customWidth="1"/>
    <col min="6691" max="6695" width="11.7109375" style="27" customWidth="1"/>
    <col min="6696" max="6696" width="13" style="27" customWidth="1"/>
    <col min="6697" max="6697" width="16" style="27" customWidth="1"/>
    <col min="6698" max="6698" width="9.85546875" style="27" customWidth="1"/>
    <col min="6699" max="6699" width="9" style="27" customWidth="1"/>
    <col min="6700" max="6924" width="9.140625" style="27"/>
    <col min="6925" max="6925" width="4.140625" style="27" customWidth="1"/>
    <col min="6926" max="6926" width="7.5703125" style="27" customWidth="1"/>
    <col min="6927" max="6927" width="19.7109375" style="27" customWidth="1"/>
    <col min="6928" max="6928" width="6.85546875" style="27" customWidth="1"/>
    <col min="6929" max="6929" width="11.42578125" style="27" customWidth="1"/>
    <col min="6930" max="6930" width="11.28515625" style="27" customWidth="1"/>
    <col min="6931" max="6931" width="10.5703125" style="27" customWidth="1"/>
    <col min="6932" max="6932" width="9.7109375" style="27" customWidth="1"/>
    <col min="6933" max="6933" width="9.5703125" style="27" customWidth="1"/>
    <col min="6934" max="6934" width="9.7109375" style="27" customWidth="1"/>
    <col min="6935" max="6935" width="10.7109375" style="27" customWidth="1"/>
    <col min="6936" max="6936" width="9.85546875" style="27" customWidth="1"/>
    <col min="6937" max="6937" width="10.28515625" style="27" customWidth="1"/>
    <col min="6938" max="6938" width="10.7109375" style="27" customWidth="1"/>
    <col min="6939" max="6940" width="10.28515625" style="27" customWidth="1"/>
    <col min="6941" max="6941" width="11.7109375" style="27" customWidth="1"/>
    <col min="6942" max="6942" width="10.28515625" style="27" customWidth="1"/>
    <col min="6943" max="6943" width="11.7109375" style="27" customWidth="1"/>
    <col min="6944" max="6944" width="11" style="27" customWidth="1"/>
    <col min="6945" max="6945" width="11.7109375" style="27" customWidth="1"/>
    <col min="6946" max="6946" width="10.5703125" style="27" customWidth="1"/>
    <col min="6947" max="6951" width="11.7109375" style="27" customWidth="1"/>
    <col min="6952" max="6952" width="13" style="27" customWidth="1"/>
    <col min="6953" max="6953" width="16" style="27" customWidth="1"/>
    <col min="6954" max="6954" width="9.85546875" style="27" customWidth="1"/>
    <col min="6955" max="6955" width="9" style="27" customWidth="1"/>
    <col min="6956" max="7180" width="9.140625" style="27"/>
    <col min="7181" max="7181" width="4.140625" style="27" customWidth="1"/>
    <col min="7182" max="7182" width="7.5703125" style="27" customWidth="1"/>
    <col min="7183" max="7183" width="19.7109375" style="27" customWidth="1"/>
    <col min="7184" max="7184" width="6.85546875" style="27" customWidth="1"/>
    <col min="7185" max="7185" width="11.42578125" style="27" customWidth="1"/>
    <col min="7186" max="7186" width="11.28515625" style="27" customWidth="1"/>
    <col min="7187" max="7187" width="10.5703125" style="27" customWidth="1"/>
    <col min="7188" max="7188" width="9.7109375" style="27" customWidth="1"/>
    <col min="7189" max="7189" width="9.5703125" style="27" customWidth="1"/>
    <col min="7190" max="7190" width="9.7109375" style="27" customWidth="1"/>
    <col min="7191" max="7191" width="10.7109375" style="27" customWidth="1"/>
    <col min="7192" max="7192" width="9.85546875" style="27" customWidth="1"/>
    <col min="7193" max="7193" width="10.28515625" style="27" customWidth="1"/>
    <col min="7194" max="7194" width="10.7109375" style="27" customWidth="1"/>
    <col min="7195" max="7196" width="10.28515625" style="27" customWidth="1"/>
    <col min="7197" max="7197" width="11.7109375" style="27" customWidth="1"/>
    <col min="7198" max="7198" width="10.28515625" style="27" customWidth="1"/>
    <col min="7199" max="7199" width="11.7109375" style="27" customWidth="1"/>
    <col min="7200" max="7200" width="11" style="27" customWidth="1"/>
    <col min="7201" max="7201" width="11.7109375" style="27" customWidth="1"/>
    <col min="7202" max="7202" width="10.5703125" style="27" customWidth="1"/>
    <col min="7203" max="7207" width="11.7109375" style="27" customWidth="1"/>
    <col min="7208" max="7208" width="13" style="27" customWidth="1"/>
    <col min="7209" max="7209" width="16" style="27" customWidth="1"/>
    <col min="7210" max="7210" width="9.85546875" style="27" customWidth="1"/>
    <col min="7211" max="7211" width="9" style="27" customWidth="1"/>
    <col min="7212" max="7436" width="9.140625" style="27"/>
    <col min="7437" max="7437" width="4.140625" style="27" customWidth="1"/>
    <col min="7438" max="7438" width="7.5703125" style="27" customWidth="1"/>
    <col min="7439" max="7439" width="19.7109375" style="27" customWidth="1"/>
    <col min="7440" max="7440" width="6.85546875" style="27" customWidth="1"/>
    <col min="7441" max="7441" width="11.42578125" style="27" customWidth="1"/>
    <col min="7442" max="7442" width="11.28515625" style="27" customWidth="1"/>
    <col min="7443" max="7443" width="10.5703125" style="27" customWidth="1"/>
    <col min="7444" max="7444" width="9.7109375" style="27" customWidth="1"/>
    <col min="7445" max="7445" width="9.5703125" style="27" customWidth="1"/>
    <col min="7446" max="7446" width="9.7109375" style="27" customWidth="1"/>
    <col min="7447" max="7447" width="10.7109375" style="27" customWidth="1"/>
    <col min="7448" max="7448" width="9.85546875" style="27" customWidth="1"/>
    <col min="7449" max="7449" width="10.28515625" style="27" customWidth="1"/>
    <col min="7450" max="7450" width="10.7109375" style="27" customWidth="1"/>
    <col min="7451" max="7452" width="10.28515625" style="27" customWidth="1"/>
    <col min="7453" max="7453" width="11.7109375" style="27" customWidth="1"/>
    <col min="7454" max="7454" width="10.28515625" style="27" customWidth="1"/>
    <col min="7455" max="7455" width="11.7109375" style="27" customWidth="1"/>
    <col min="7456" max="7456" width="11" style="27" customWidth="1"/>
    <col min="7457" max="7457" width="11.7109375" style="27" customWidth="1"/>
    <col min="7458" max="7458" width="10.5703125" style="27" customWidth="1"/>
    <col min="7459" max="7463" width="11.7109375" style="27" customWidth="1"/>
    <col min="7464" max="7464" width="13" style="27" customWidth="1"/>
    <col min="7465" max="7465" width="16" style="27" customWidth="1"/>
    <col min="7466" max="7466" width="9.85546875" style="27" customWidth="1"/>
    <col min="7467" max="7467" width="9" style="27" customWidth="1"/>
    <col min="7468" max="7692" width="9.140625" style="27"/>
    <col min="7693" max="7693" width="4.140625" style="27" customWidth="1"/>
    <col min="7694" max="7694" width="7.5703125" style="27" customWidth="1"/>
    <col min="7695" max="7695" width="19.7109375" style="27" customWidth="1"/>
    <col min="7696" max="7696" width="6.85546875" style="27" customWidth="1"/>
    <col min="7697" max="7697" width="11.42578125" style="27" customWidth="1"/>
    <col min="7698" max="7698" width="11.28515625" style="27" customWidth="1"/>
    <col min="7699" max="7699" width="10.5703125" style="27" customWidth="1"/>
    <col min="7700" max="7700" width="9.7109375" style="27" customWidth="1"/>
    <col min="7701" max="7701" width="9.5703125" style="27" customWidth="1"/>
    <col min="7702" max="7702" width="9.7109375" style="27" customWidth="1"/>
    <col min="7703" max="7703" width="10.7109375" style="27" customWidth="1"/>
    <col min="7704" max="7704" width="9.85546875" style="27" customWidth="1"/>
    <col min="7705" max="7705" width="10.28515625" style="27" customWidth="1"/>
    <col min="7706" max="7706" width="10.7109375" style="27" customWidth="1"/>
    <col min="7707" max="7708" width="10.28515625" style="27" customWidth="1"/>
    <col min="7709" max="7709" width="11.7109375" style="27" customWidth="1"/>
    <col min="7710" max="7710" width="10.28515625" style="27" customWidth="1"/>
    <col min="7711" max="7711" width="11.7109375" style="27" customWidth="1"/>
    <col min="7712" max="7712" width="11" style="27" customWidth="1"/>
    <col min="7713" max="7713" width="11.7109375" style="27" customWidth="1"/>
    <col min="7714" max="7714" width="10.5703125" style="27" customWidth="1"/>
    <col min="7715" max="7719" width="11.7109375" style="27" customWidth="1"/>
    <col min="7720" max="7720" width="13" style="27" customWidth="1"/>
    <col min="7721" max="7721" width="16" style="27" customWidth="1"/>
    <col min="7722" max="7722" width="9.85546875" style="27" customWidth="1"/>
    <col min="7723" max="7723" width="9" style="27" customWidth="1"/>
    <col min="7724" max="7948" width="9.140625" style="27"/>
    <col min="7949" max="7949" width="4.140625" style="27" customWidth="1"/>
    <col min="7950" max="7950" width="7.5703125" style="27" customWidth="1"/>
    <col min="7951" max="7951" width="19.7109375" style="27" customWidth="1"/>
    <col min="7952" max="7952" width="6.85546875" style="27" customWidth="1"/>
    <col min="7953" max="7953" width="11.42578125" style="27" customWidth="1"/>
    <col min="7954" max="7954" width="11.28515625" style="27" customWidth="1"/>
    <col min="7955" max="7955" width="10.5703125" style="27" customWidth="1"/>
    <col min="7956" max="7956" width="9.7109375" style="27" customWidth="1"/>
    <col min="7957" max="7957" width="9.5703125" style="27" customWidth="1"/>
    <col min="7958" max="7958" width="9.7109375" style="27" customWidth="1"/>
    <col min="7959" max="7959" width="10.7109375" style="27" customWidth="1"/>
    <col min="7960" max="7960" width="9.85546875" style="27" customWidth="1"/>
    <col min="7961" max="7961" width="10.28515625" style="27" customWidth="1"/>
    <col min="7962" max="7962" width="10.7109375" style="27" customWidth="1"/>
    <col min="7963" max="7964" width="10.28515625" style="27" customWidth="1"/>
    <col min="7965" max="7965" width="11.7109375" style="27" customWidth="1"/>
    <col min="7966" max="7966" width="10.28515625" style="27" customWidth="1"/>
    <col min="7967" max="7967" width="11.7109375" style="27" customWidth="1"/>
    <col min="7968" max="7968" width="11" style="27" customWidth="1"/>
    <col min="7969" max="7969" width="11.7109375" style="27" customWidth="1"/>
    <col min="7970" max="7970" width="10.5703125" style="27" customWidth="1"/>
    <col min="7971" max="7975" width="11.7109375" style="27" customWidth="1"/>
    <col min="7976" max="7976" width="13" style="27" customWidth="1"/>
    <col min="7977" max="7977" width="16" style="27" customWidth="1"/>
    <col min="7978" max="7978" width="9.85546875" style="27" customWidth="1"/>
    <col min="7979" max="7979" width="9" style="27" customWidth="1"/>
    <col min="7980" max="8204" width="9.140625" style="27"/>
    <col min="8205" max="8205" width="4.140625" style="27" customWidth="1"/>
    <col min="8206" max="8206" width="7.5703125" style="27" customWidth="1"/>
    <col min="8207" max="8207" width="19.7109375" style="27" customWidth="1"/>
    <col min="8208" max="8208" width="6.85546875" style="27" customWidth="1"/>
    <col min="8209" max="8209" width="11.42578125" style="27" customWidth="1"/>
    <col min="8210" max="8210" width="11.28515625" style="27" customWidth="1"/>
    <col min="8211" max="8211" width="10.5703125" style="27" customWidth="1"/>
    <col min="8212" max="8212" width="9.7109375" style="27" customWidth="1"/>
    <col min="8213" max="8213" width="9.5703125" style="27" customWidth="1"/>
    <col min="8214" max="8214" width="9.7109375" style="27" customWidth="1"/>
    <col min="8215" max="8215" width="10.7109375" style="27" customWidth="1"/>
    <col min="8216" max="8216" width="9.85546875" style="27" customWidth="1"/>
    <col min="8217" max="8217" width="10.28515625" style="27" customWidth="1"/>
    <col min="8218" max="8218" width="10.7109375" style="27" customWidth="1"/>
    <col min="8219" max="8220" width="10.28515625" style="27" customWidth="1"/>
    <col min="8221" max="8221" width="11.7109375" style="27" customWidth="1"/>
    <col min="8222" max="8222" width="10.28515625" style="27" customWidth="1"/>
    <col min="8223" max="8223" width="11.7109375" style="27" customWidth="1"/>
    <col min="8224" max="8224" width="11" style="27" customWidth="1"/>
    <col min="8225" max="8225" width="11.7109375" style="27" customWidth="1"/>
    <col min="8226" max="8226" width="10.5703125" style="27" customWidth="1"/>
    <col min="8227" max="8231" width="11.7109375" style="27" customWidth="1"/>
    <col min="8232" max="8232" width="13" style="27" customWidth="1"/>
    <col min="8233" max="8233" width="16" style="27" customWidth="1"/>
    <col min="8234" max="8234" width="9.85546875" style="27" customWidth="1"/>
    <col min="8235" max="8235" width="9" style="27" customWidth="1"/>
    <col min="8236" max="8460" width="9.140625" style="27"/>
    <col min="8461" max="8461" width="4.140625" style="27" customWidth="1"/>
    <col min="8462" max="8462" width="7.5703125" style="27" customWidth="1"/>
    <col min="8463" max="8463" width="19.7109375" style="27" customWidth="1"/>
    <col min="8464" max="8464" width="6.85546875" style="27" customWidth="1"/>
    <col min="8465" max="8465" width="11.42578125" style="27" customWidth="1"/>
    <col min="8466" max="8466" width="11.28515625" style="27" customWidth="1"/>
    <col min="8467" max="8467" width="10.5703125" style="27" customWidth="1"/>
    <col min="8468" max="8468" width="9.7109375" style="27" customWidth="1"/>
    <col min="8469" max="8469" width="9.5703125" style="27" customWidth="1"/>
    <col min="8470" max="8470" width="9.7109375" style="27" customWidth="1"/>
    <col min="8471" max="8471" width="10.7109375" style="27" customWidth="1"/>
    <col min="8472" max="8472" width="9.85546875" style="27" customWidth="1"/>
    <col min="8473" max="8473" width="10.28515625" style="27" customWidth="1"/>
    <col min="8474" max="8474" width="10.7109375" style="27" customWidth="1"/>
    <col min="8475" max="8476" width="10.28515625" style="27" customWidth="1"/>
    <col min="8477" max="8477" width="11.7109375" style="27" customWidth="1"/>
    <col min="8478" max="8478" width="10.28515625" style="27" customWidth="1"/>
    <col min="8479" max="8479" width="11.7109375" style="27" customWidth="1"/>
    <col min="8480" max="8480" width="11" style="27" customWidth="1"/>
    <col min="8481" max="8481" width="11.7109375" style="27" customWidth="1"/>
    <col min="8482" max="8482" width="10.5703125" style="27" customWidth="1"/>
    <col min="8483" max="8487" width="11.7109375" style="27" customWidth="1"/>
    <col min="8488" max="8488" width="13" style="27" customWidth="1"/>
    <col min="8489" max="8489" width="16" style="27" customWidth="1"/>
    <col min="8490" max="8490" width="9.85546875" style="27" customWidth="1"/>
    <col min="8491" max="8491" width="9" style="27" customWidth="1"/>
    <col min="8492" max="8716" width="9.140625" style="27"/>
    <col min="8717" max="8717" width="4.140625" style="27" customWidth="1"/>
    <col min="8718" max="8718" width="7.5703125" style="27" customWidth="1"/>
    <col min="8719" max="8719" width="19.7109375" style="27" customWidth="1"/>
    <col min="8720" max="8720" width="6.85546875" style="27" customWidth="1"/>
    <col min="8721" max="8721" width="11.42578125" style="27" customWidth="1"/>
    <col min="8722" max="8722" width="11.28515625" style="27" customWidth="1"/>
    <col min="8723" max="8723" width="10.5703125" style="27" customWidth="1"/>
    <col min="8724" max="8724" width="9.7109375" style="27" customWidth="1"/>
    <col min="8725" max="8725" width="9.5703125" style="27" customWidth="1"/>
    <col min="8726" max="8726" width="9.7109375" style="27" customWidth="1"/>
    <col min="8727" max="8727" width="10.7109375" style="27" customWidth="1"/>
    <col min="8728" max="8728" width="9.85546875" style="27" customWidth="1"/>
    <col min="8729" max="8729" width="10.28515625" style="27" customWidth="1"/>
    <col min="8730" max="8730" width="10.7109375" style="27" customWidth="1"/>
    <col min="8731" max="8732" width="10.28515625" style="27" customWidth="1"/>
    <col min="8733" max="8733" width="11.7109375" style="27" customWidth="1"/>
    <col min="8734" max="8734" width="10.28515625" style="27" customWidth="1"/>
    <col min="8735" max="8735" width="11.7109375" style="27" customWidth="1"/>
    <col min="8736" max="8736" width="11" style="27" customWidth="1"/>
    <col min="8737" max="8737" width="11.7109375" style="27" customWidth="1"/>
    <col min="8738" max="8738" width="10.5703125" style="27" customWidth="1"/>
    <col min="8739" max="8743" width="11.7109375" style="27" customWidth="1"/>
    <col min="8744" max="8744" width="13" style="27" customWidth="1"/>
    <col min="8745" max="8745" width="16" style="27" customWidth="1"/>
    <col min="8746" max="8746" width="9.85546875" style="27" customWidth="1"/>
    <col min="8747" max="8747" width="9" style="27" customWidth="1"/>
    <col min="8748" max="8972" width="9.140625" style="27"/>
    <col min="8973" max="8973" width="4.140625" style="27" customWidth="1"/>
    <col min="8974" max="8974" width="7.5703125" style="27" customWidth="1"/>
    <col min="8975" max="8975" width="19.7109375" style="27" customWidth="1"/>
    <col min="8976" max="8976" width="6.85546875" style="27" customWidth="1"/>
    <col min="8977" max="8977" width="11.42578125" style="27" customWidth="1"/>
    <col min="8978" max="8978" width="11.28515625" style="27" customWidth="1"/>
    <col min="8979" max="8979" width="10.5703125" style="27" customWidth="1"/>
    <col min="8980" max="8980" width="9.7109375" style="27" customWidth="1"/>
    <col min="8981" max="8981" width="9.5703125" style="27" customWidth="1"/>
    <col min="8982" max="8982" width="9.7109375" style="27" customWidth="1"/>
    <col min="8983" max="8983" width="10.7109375" style="27" customWidth="1"/>
    <col min="8984" max="8984" width="9.85546875" style="27" customWidth="1"/>
    <col min="8985" max="8985" width="10.28515625" style="27" customWidth="1"/>
    <col min="8986" max="8986" width="10.7109375" style="27" customWidth="1"/>
    <col min="8987" max="8988" width="10.28515625" style="27" customWidth="1"/>
    <col min="8989" max="8989" width="11.7109375" style="27" customWidth="1"/>
    <col min="8990" max="8990" width="10.28515625" style="27" customWidth="1"/>
    <col min="8991" max="8991" width="11.7109375" style="27" customWidth="1"/>
    <col min="8992" max="8992" width="11" style="27" customWidth="1"/>
    <col min="8993" max="8993" width="11.7109375" style="27" customWidth="1"/>
    <col min="8994" max="8994" width="10.5703125" style="27" customWidth="1"/>
    <col min="8995" max="8999" width="11.7109375" style="27" customWidth="1"/>
    <col min="9000" max="9000" width="13" style="27" customWidth="1"/>
    <col min="9001" max="9001" width="16" style="27" customWidth="1"/>
    <col min="9002" max="9002" width="9.85546875" style="27" customWidth="1"/>
    <col min="9003" max="9003" width="9" style="27" customWidth="1"/>
    <col min="9004" max="9228" width="9.140625" style="27"/>
    <col min="9229" max="9229" width="4.140625" style="27" customWidth="1"/>
    <col min="9230" max="9230" width="7.5703125" style="27" customWidth="1"/>
    <col min="9231" max="9231" width="19.7109375" style="27" customWidth="1"/>
    <col min="9232" max="9232" width="6.85546875" style="27" customWidth="1"/>
    <col min="9233" max="9233" width="11.42578125" style="27" customWidth="1"/>
    <col min="9234" max="9234" width="11.28515625" style="27" customWidth="1"/>
    <col min="9235" max="9235" width="10.5703125" style="27" customWidth="1"/>
    <col min="9236" max="9236" width="9.7109375" style="27" customWidth="1"/>
    <col min="9237" max="9237" width="9.5703125" style="27" customWidth="1"/>
    <col min="9238" max="9238" width="9.7109375" style="27" customWidth="1"/>
    <col min="9239" max="9239" width="10.7109375" style="27" customWidth="1"/>
    <col min="9240" max="9240" width="9.85546875" style="27" customWidth="1"/>
    <col min="9241" max="9241" width="10.28515625" style="27" customWidth="1"/>
    <col min="9242" max="9242" width="10.7109375" style="27" customWidth="1"/>
    <col min="9243" max="9244" width="10.28515625" style="27" customWidth="1"/>
    <col min="9245" max="9245" width="11.7109375" style="27" customWidth="1"/>
    <col min="9246" max="9246" width="10.28515625" style="27" customWidth="1"/>
    <col min="9247" max="9247" width="11.7109375" style="27" customWidth="1"/>
    <col min="9248" max="9248" width="11" style="27" customWidth="1"/>
    <col min="9249" max="9249" width="11.7109375" style="27" customWidth="1"/>
    <col min="9250" max="9250" width="10.5703125" style="27" customWidth="1"/>
    <col min="9251" max="9255" width="11.7109375" style="27" customWidth="1"/>
    <col min="9256" max="9256" width="13" style="27" customWidth="1"/>
    <col min="9257" max="9257" width="16" style="27" customWidth="1"/>
    <col min="9258" max="9258" width="9.85546875" style="27" customWidth="1"/>
    <col min="9259" max="9259" width="9" style="27" customWidth="1"/>
    <col min="9260" max="9484" width="9.140625" style="27"/>
    <col min="9485" max="9485" width="4.140625" style="27" customWidth="1"/>
    <col min="9486" max="9486" width="7.5703125" style="27" customWidth="1"/>
    <col min="9487" max="9487" width="19.7109375" style="27" customWidth="1"/>
    <col min="9488" max="9488" width="6.85546875" style="27" customWidth="1"/>
    <col min="9489" max="9489" width="11.42578125" style="27" customWidth="1"/>
    <col min="9490" max="9490" width="11.28515625" style="27" customWidth="1"/>
    <col min="9491" max="9491" width="10.5703125" style="27" customWidth="1"/>
    <col min="9492" max="9492" width="9.7109375" style="27" customWidth="1"/>
    <col min="9493" max="9493" width="9.5703125" style="27" customWidth="1"/>
    <col min="9494" max="9494" width="9.7109375" style="27" customWidth="1"/>
    <col min="9495" max="9495" width="10.7109375" style="27" customWidth="1"/>
    <col min="9496" max="9496" width="9.85546875" style="27" customWidth="1"/>
    <col min="9497" max="9497" width="10.28515625" style="27" customWidth="1"/>
    <col min="9498" max="9498" width="10.7109375" style="27" customWidth="1"/>
    <col min="9499" max="9500" width="10.28515625" style="27" customWidth="1"/>
    <col min="9501" max="9501" width="11.7109375" style="27" customWidth="1"/>
    <col min="9502" max="9502" width="10.28515625" style="27" customWidth="1"/>
    <col min="9503" max="9503" width="11.7109375" style="27" customWidth="1"/>
    <col min="9504" max="9504" width="11" style="27" customWidth="1"/>
    <col min="9505" max="9505" width="11.7109375" style="27" customWidth="1"/>
    <col min="9506" max="9506" width="10.5703125" style="27" customWidth="1"/>
    <col min="9507" max="9511" width="11.7109375" style="27" customWidth="1"/>
    <col min="9512" max="9512" width="13" style="27" customWidth="1"/>
    <col min="9513" max="9513" width="16" style="27" customWidth="1"/>
    <col min="9514" max="9514" width="9.85546875" style="27" customWidth="1"/>
    <col min="9515" max="9515" width="9" style="27" customWidth="1"/>
    <col min="9516" max="9740" width="9.140625" style="27"/>
    <col min="9741" max="9741" width="4.140625" style="27" customWidth="1"/>
    <col min="9742" max="9742" width="7.5703125" style="27" customWidth="1"/>
    <col min="9743" max="9743" width="19.7109375" style="27" customWidth="1"/>
    <col min="9744" max="9744" width="6.85546875" style="27" customWidth="1"/>
    <col min="9745" max="9745" width="11.42578125" style="27" customWidth="1"/>
    <col min="9746" max="9746" width="11.28515625" style="27" customWidth="1"/>
    <col min="9747" max="9747" width="10.5703125" style="27" customWidth="1"/>
    <col min="9748" max="9748" width="9.7109375" style="27" customWidth="1"/>
    <col min="9749" max="9749" width="9.5703125" style="27" customWidth="1"/>
    <col min="9750" max="9750" width="9.7109375" style="27" customWidth="1"/>
    <col min="9751" max="9751" width="10.7109375" style="27" customWidth="1"/>
    <col min="9752" max="9752" width="9.85546875" style="27" customWidth="1"/>
    <col min="9753" max="9753" width="10.28515625" style="27" customWidth="1"/>
    <col min="9754" max="9754" width="10.7109375" style="27" customWidth="1"/>
    <col min="9755" max="9756" width="10.28515625" style="27" customWidth="1"/>
    <col min="9757" max="9757" width="11.7109375" style="27" customWidth="1"/>
    <col min="9758" max="9758" width="10.28515625" style="27" customWidth="1"/>
    <col min="9759" max="9759" width="11.7109375" style="27" customWidth="1"/>
    <col min="9760" max="9760" width="11" style="27" customWidth="1"/>
    <col min="9761" max="9761" width="11.7109375" style="27" customWidth="1"/>
    <col min="9762" max="9762" width="10.5703125" style="27" customWidth="1"/>
    <col min="9763" max="9767" width="11.7109375" style="27" customWidth="1"/>
    <col min="9768" max="9768" width="13" style="27" customWidth="1"/>
    <col min="9769" max="9769" width="16" style="27" customWidth="1"/>
    <col min="9770" max="9770" width="9.85546875" style="27" customWidth="1"/>
    <col min="9771" max="9771" width="9" style="27" customWidth="1"/>
    <col min="9772" max="9996" width="9.140625" style="27"/>
    <col min="9997" max="9997" width="4.140625" style="27" customWidth="1"/>
    <col min="9998" max="9998" width="7.5703125" style="27" customWidth="1"/>
    <col min="9999" max="9999" width="19.7109375" style="27" customWidth="1"/>
    <col min="10000" max="10000" width="6.85546875" style="27" customWidth="1"/>
    <col min="10001" max="10001" width="11.42578125" style="27" customWidth="1"/>
    <col min="10002" max="10002" width="11.28515625" style="27" customWidth="1"/>
    <col min="10003" max="10003" width="10.5703125" style="27" customWidth="1"/>
    <col min="10004" max="10004" width="9.7109375" style="27" customWidth="1"/>
    <col min="10005" max="10005" width="9.5703125" style="27" customWidth="1"/>
    <col min="10006" max="10006" width="9.7109375" style="27" customWidth="1"/>
    <col min="10007" max="10007" width="10.7109375" style="27" customWidth="1"/>
    <col min="10008" max="10008" width="9.85546875" style="27" customWidth="1"/>
    <col min="10009" max="10009" width="10.28515625" style="27" customWidth="1"/>
    <col min="10010" max="10010" width="10.7109375" style="27" customWidth="1"/>
    <col min="10011" max="10012" width="10.28515625" style="27" customWidth="1"/>
    <col min="10013" max="10013" width="11.7109375" style="27" customWidth="1"/>
    <col min="10014" max="10014" width="10.28515625" style="27" customWidth="1"/>
    <col min="10015" max="10015" width="11.7109375" style="27" customWidth="1"/>
    <col min="10016" max="10016" width="11" style="27" customWidth="1"/>
    <col min="10017" max="10017" width="11.7109375" style="27" customWidth="1"/>
    <col min="10018" max="10018" width="10.5703125" style="27" customWidth="1"/>
    <col min="10019" max="10023" width="11.7109375" style="27" customWidth="1"/>
    <col min="10024" max="10024" width="13" style="27" customWidth="1"/>
    <col min="10025" max="10025" width="16" style="27" customWidth="1"/>
    <col min="10026" max="10026" width="9.85546875" style="27" customWidth="1"/>
    <col min="10027" max="10027" width="9" style="27" customWidth="1"/>
    <col min="10028" max="10252" width="9.140625" style="27"/>
    <col min="10253" max="10253" width="4.140625" style="27" customWidth="1"/>
    <col min="10254" max="10254" width="7.5703125" style="27" customWidth="1"/>
    <col min="10255" max="10255" width="19.7109375" style="27" customWidth="1"/>
    <col min="10256" max="10256" width="6.85546875" style="27" customWidth="1"/>
    <col min="10257" max="10257" width="11.42578125" style="27" customWidth="1"/>
    <col min="10258" max="10258" width="11.28515625" style="27" customWidth="1"/>
    <col min="10259" max="10259" width="10.5703125" style="27" customWidth="1"/>
    <col min="10260" max="10260" width="9.7109375" style="27" customWidth="1"/>
    <col min="10261" max="10261" width="9.5703125" style="27" customWidth="1"/>
    <col min="10262" max="10262" width="9.7109375" style="27" customWidth="1"/>
    <col min="10263" max="10263" width="10.7109375" style="27" customWidth="1"/>
    <col min="10264" max="10264" width="9.85546875" style="27" customWidth="1"/>
    <col min="10265" max="10265" width="10.28515625" style="27" customWidth="1"/>
    <col min="10266" max="10266" width="10.7109375" style="27" customWidth="1"/>
    <col min="10267" max="10268" width="10.28515625" style="27" customWidth="1"/>
    <col min="10269" max="10269" width="11.7109375" style="27" customWidth="1"/>
    <col min="10270" max="10270" width="10.28515625" style="27" customWidth="1"/>
    <col min="10271" max="10271" width="11.7109375" style="27" customWidth="1"/>
    <col min="10272" max="10272" width="11" style="27" customWidth="1"/>
    <col min="10273" max="10273" width="11.7109375" style="27" customWidth="1"/>
    <col min="10274" max="10274" width="10.5703125" style="27" customWidth="1"/>
    <col min="10275" max="10279" width="11.7109375" style="27" customWidth="1"/>
    <col min="10280" max="10280" width="13" style="27" customWidth="1"/>
    <col min="10281" max="10281" width="16" style="27" customWidth="1"/>
    <col min="10282" max="10282" width="9.85546875" style="27" customWidth="1"/>
    <col min="10283" max="10283" width="9" style="27" customWidth="1"/>
    <col min="10284" max="10508" width="9.140625" style="27"/>
    <col min="10509" max="10509" width="4.140625" style="27" customWidth="1"/>
    <col min="10510" max="10510" width="7.5703125" style="27" customWidth="1"/>
    <col min="10511" max="10511" width="19.7109375" style="27" customWidth="1"/>
    <col min="10512" max="10512" width="6.85546875" style="27" customWidth="1"/>
    <col min="10513" max="10513" width="11.42578125" style="27" customWidth="1"/>
    <col min="10514" max="10514" width="11.28515625" style="27" customWidth="1"/>
    <col min="10515" max="10515" width="10.5703125" style="27" customWidth="1"/>
    <col min="10516" max="10516" width="9.7109375" style="27" customWidth="1"/>
    <col min="10517" max="10517" width="9.5703125" style="27" customWidth="1"/>
    <col min="10518" max="10518" width="9.7109375" style="27" customWidth="1"/>
    <col min="10519" max="10519" width="10.7109375" style="27" customWidth="1"/>
    <col min="10520" max="10520" width="9.85546875" style="27" customWidth="1"/>
    <col min="10521" max="10521" width="10.28515625" style="27" customWidth="1"/>
    <col min="10522" max="10522" width="10.7109375" style="27" customWidth="1"/>
    <col min="10523" max="10524" width="10.28515625" style="27" customWidth="1"/>
    <col min="10525" max="10525" width="11.7109375" style="27" customWidth="1"/>
    <col min="10526" max="10526" width="10.28515625" style="27" customWidth="1"/>
    <col min="10527" max="10527" width="11.7109375" style="27" customWidth="1"/>
    <col min="10528" max="10528" width="11" style="27" customWidth="1"/>
    <col min="10529" max="10529" width="11.7109375" style="27" customWidth="1"/>
    <col min="10530" max="10530" width="10.5703125" style="27" customWidth="1"/>
    <col min="10531" max="10535" width="11.7109375" style="27" customWidth="1"/>
    <col min="10536" max="10536" width="13" style="27" customWidth="1"/>
    <col min="10537" max="10537" width="16" style="27" customWidth="1"/>
    <col min="10538" max="10538" width="9.85546875" style="27" customWidth="1"/>
    <col min="10539" max="10539" width="9" style="27" customWidth="1"/>
    <col min="10540" max="10764" width="9.140625" style="27"/>
    <col min="10765" max="10765" width="4.140625" style="27" customWidth="1"/>
    <col min="10766" max="10766" width="7.5703125" style="27" customWidth="1"/>
    <col min="10767" max="10767" width="19.7109375" style="27" customWidth="1"/>
    <col min="10768" max="10768" width="6.85546875" style="27" customWidth="1"/>
    <col min="10769" max="10769" width="11.42578125" style="27" customWidth="1"/>
    <col min="10770" max="10770" width="11.28515625" style="27" customWidth="1"/>
    <col min="10771" max="10771" width="10.5703125" style="27" customWidth="1"/>
    <col min="10772" max="10772" width="9.7109375" style="27" customWidth="1"/>
    <col min="10773" max="10773" width="9.5703125" style="27" customWidth="1"/>
    <col min="10774" max="10774" width="9.7109375" style="27" customWidth="1"/>
    <col min="10775" max="10775" width="10.7109375" style="27" customWidth="1"/>
    <col min="10776" max="10776" width="9.85546875" style="27" customWidth="1"/>
    <col min="10777" max="10777" width="10.28515625" style="27" customWidth="1"/>
    <col min="10778" max="10778" width="10.7109375" style="27" customWidth="1"/>
    <col min="10779" max="10780" width="10.28515625" style="27" customWidth="1"/>
    <col min="10781" max="10781" width="11.7109375" style="27" customWidth="1"/>
    <col min="10782" max="10782" width="10.28515625" style="27" customWidth="1"/>
    <col min="10783" max="10783" width="11.7109375" style="27" customWidth="1"/>
    <col min="10784" max="10784" width="11" style="27" customWidth="1"/>
    <col min="10785" max="10785" width="11.7109375" style="27" customWidth="1"/>
    <col min="10786" max="10786" width="10.5703125" style="27" customWidth="1"/>
    <col min="10787" max="10791" width="11.7109375" style="27" customWidth="1"/>
    <col min="10792" max="10792" width="13" style="27" customWidth="1"/>
    <col min="10793" max="10793" width="16" style="27" customWidth="1"/>
    <col min="10794" max="10794" width="9.85546875" style="27" customWidth="1"/>
    <col min="10795" max="10795" width="9" style="27" customWidth="1"/>
    <col min="10796" max="11020" width="9.140625" style="27"/>
    <col min="11021" max="11021" width="4.140625" style="27" customWidth="1"/>
    <col min="11022" max="11022" width="7.5703125" style="27" customWidth="1"/>
    <col min="11023" max="11023" width="19.7109375" style="27" customWidth="1"/>
    <col min="11024" max="11024" width="6.85546875" style="27" customWidth="1"/>
    <col min="11025" max="11025" width="11.42578125" style="27" customWidth="1"/>
    <col min="11026" max="11026" width="11.28515625" style="27" customWidth="1"/>
    <col min="11027" max="11027" width="10.5703125" style="27" customWidth="1"/>
    <col min="11028" max="11028" width="9.7109375" style="27" customWidth="1"/>
    <col min="11029" max="11029" width="9.5703125" style="27" customWidth="1"/>
    <col min="11030" max="11030" width="9.7109375" style="27" customWidth="1"/>
    <col min="11031" max="11031" width="10.7109375" style="27" customWidth="1"/>
    <col min="11032" max="11032" width="9.85546875" style="27" customWidth="1"/>
    <col min="11033" max="11033" width="10.28515625" style="27" customWidth="1"/>
    <col min="11034" max="11034" width="10.7109375" style="27" customWidth="1"/>
    <col min="11035" max="11036" width="10.28515625" style="27" customWidth="1"/>
    <col min="11037" max="11037" width="11.7109375" style="27" customWidth="1"/>
    <col min="11038" max="11038" width="10.28515625" style="27" customWidth="1"/>
    <col min="11039" max="11039" width="11.7109375" style="27" customWidth="1"/>
    <col min="11040" max="11040" width="11" style="27" customWidth="1"/>
    <col min="11041" max="11041" width="11.7109375" style="27" customWidth="1"/>
    <col min="11042" max="11042" width="10.5703125" style="27" customWidth="1"/>
    <col min="11043" max="11047" width="11.7109375" style="27" customWidth="1"/>
    <col min="11048" max="11048" width="13" style="27" customWidth="1"/>
    <col min="11049" max="11049" width="16" style="27" customWidth="1"/>
    <col min="11050" max="11050" width="9.85546875" style="27" customWidth="1"/>
    <col min="11051" max="11051" width="9" style="27" customWidth="1"/>
    <col min="11052" max="11276" width="9.140625" style="27"/>
    <col min="11277" max="11277" width="4.140625" style="27" customWidth="1"/>
    <col min="11278" max="11278" width="7.5703125" style="27" customWidth="1"/>
    <col min="11279" max="11279" width="19.7109375" style="27" customWidth="1"/>
    <col min="11280" max="11280" width="6.85546875" style="27" customWidth="1"/>
    <col min="11281" max="11281" width="11.42578125" style="27" customWidth="1"/>
    <col min="11282" max="11282" width="11.28515625" style="27" customWidth="1"/>
    <col min="11283" max="11283" width="10.5703125" style="27" customWidth="1"/>
    <col min="11284" max="11284" width="9.7109375" style="27" customWidth="1"/>
    <col min="11285" max="11285" width="9.5703125" style="27" customWidth="1"/>
    <col min="11286" max="11286" width="9.7109375" style="27" customWidth="1"/>
    <col min="11287" max="11287" width="10.7109375" style="27" customWidth="1"/>
    <col min="11288" max="11288" width="9.85546875" style="27" customWidth="1"/>
    <col min="11289" max="11289" width="10.28515625" style="27" customWidth="1"/>
    <col min="11290" max="11290" width="10.7109375" style="27" customWidth="1"/>
    <col min="11291" max="11292" width="10.28515625" style="27" customWidth="1"/>
    <col min="11293" max="11293" width="11.7109375" style="27" customWidth="1"/>
    <col min="11294" max="11294" width="10.28515625" style="27" customWidth="1"/>
    <col min="11295" max="11295" width="11.7109375" style="27" customWidth="1"/>
    <col min="11296" max="11296" width="11" style="27" customWidth="1"/>
    <col min="11297" max="11297" width="11.7109375" style="27" customWidth="1"/>
    <col min="11298" max="11298" width="10.5703125" style="27" customWidth="1"/>
    <col min="11299" max="11303" width="11.7109375" style="27" customWidth="1"/>
    <col min="11304" max="11304" width="13" style="27" customWidth="1"/>
    <col min="11305" max="11305" width="16" style="27" customWidth="1"/>
    <col min="11306" max="11306" width="9.85546875" style="27" customWidth="1"/>
    <col min="11307" max="11307" width="9" style="27" customWidth="1"/>
    <col min="11308" max="11532" width="9.140625" style="27"/>
    <col min="11533" max="11533" width="4.140625" style="27" customWidth="1"/>
    <col min="11534" max="11534" width="7.5703125" style="27" customWidth="1"/>
    <col min="11535" max="11535" width="19.7109375" style="27" customWidth="1"/>
    <col min="11536" max="11536" width="6.85546875" style="27" customWidth="1"/>
    <col min="11537" max="11537" width="11.42578125" style="27" customWidth="1"/>
    <col min="11538" max="11538" width="11.28515625" style="27" customWidth="1"/>
    <col min="11539" max="11539" width="10.5703125" style="27" customWidth="1"/>
    <col min="11540" max="11540" width="9.7109375" style="27" customWidth="1"/>
    <col min="11541" max="11541" width="9.5703125" style="27" customWidth="1"/>
    <col min="11542" max="11542" width="9.7109375" style="27" customWidth="1"/>
    <col min="11543" max="11543" width="10.7109375" style="27" customWidth="1"/>
    <col min="11544" max="11544" width="9.85546875" style="27" customWidth="1"/>
    <col min="11545" max="11545" width="10.28515625" style="27" customWidth="1"/>
    <col min="11546" max="11546" width="10.7109375" style="27" customWidth="1"/>
    <col min="11547" max="11548" width="10.28515625" style="27" customWidth="1"/>
    <col min="11549" max="11549" width="11.7109375" style="27" customWidth="1"/>
    <col min="11550" max="11550" width="10.28515625" style="27" customWidth="1"/>
    <col min="11551" max="11551" width="11.7109375" style="27" customWidth="1"/>
    <col min="11552" max="11552" width="11" style="27" customWidth="1"/>
    <col min="11553" max="11553" width="11.7109375" style="27" customWidth="1"/>
    <col min="11554" max="11554" width="10.5703125" style="27" customWidth="1"/>
    <col min="11555" max="11559" width="11.7109375" style="27" customWidth="1"/>
    <col min="11560" max="11560" width="13" style="27" customWidth="1"/>
    <col min="11561" max="11561" width="16" style="27" customWidth="1"/>
    <col min="11562" max="11562" width="9.85546875" style="27" customWidth="1"/>
    <col min="11563" max="11563" width="9" style="27" customWidth="1"/>
    <col min="11564" max="11788" width="9.140625" style="27"/>
    <col min="11789" max="11789" width="4.140625" style="27" customWidth="1"/>
    <col min="11790" max="11790" width="7.5703125" style="27" customWidth="1"/>
    <col min="11791" max="11791" width="19.7109375" style="27" customWidth="1"/>
    <col min="11792" max="11792" width="6.85546875" style="27" customWidth="1"/>
    <col min="11793" max="11793" width="11.42578125" style="27" customWidth="1"/>
    <col min="11794" max="11794" width="11.28515625" style="27" customWidth="1"/>
    <col min="11795" max="11795" width="10.5703125" style="27" customWidth="1"/>
    <col min="11796" max="11796" width="9.7109375" style="27" customWidth="1"/>
    <col min="11797" max="11797" width="9.5703125" style="27" customWidth="1"/>
    <col min="11798" max="11798" width="9.7109375" style="27" customWidth="1"/>
    <col min="11799" max="11799" width="10.7109375" style="27" customWidth="1"/>
    <col min="11800" max="11800" width="9.85546875" style="27" customWidth="1"/>
    <col min="11801" max="11801" width="10.28515625" style="27" customWidth="1"/>
    <col min="11802" max="11802" width="10.7109375" style="27" customWidth="1"/>
    <col min="11803" max="11804" width="10.28515625" style="27" customWidth="1"/>
    <col min="11805" max="11805" width="11.7109375" style="27" customWidth="1"/>
    <col min="11806" max="11806" width="10.28515625" style="27" customWidth="1"/>
    <col min="11807" max="11807" width="11.7109375" style="27" customWidth="1"/>
    <col min="11808" max="11808" width="11" style="27" customWidth="1"/>
    <col min="11809" max="11809" width="11.7109375" style="27" customWidth="1"/>
    <col min="11810" max="11810" width="10.5703125" style="27" customWidth="1"/>
    <col min="11811" max="11815" width="11.7109375" style="27" customWidth="1"/>
    <col min="11816" max="11816" width="13" style="27" customWidth="1"/>
    <col min="11817" max="11817" width="16" style="27" customWidth="1"/>
    <col min="11818" max="11818" width="9.85546875" style="27" customWidth="1"/>
    <col min="11819" max="11819" width="9" style="27" customWidth="1"/>
    <col min="11820" max="12044" width="9.140625" style="27"/>
    <col min="12045" max="12045" width="4.140625" style="27" customWidth="1"/>
    <col min="12046" max="12046" width="7.5703125" style="27" customWidth="1"/>
    <col min="12047" max="12047" width="19.7109375" style="27" customWidth="1"/>
    <col min="12048" max="12048" width="6.85546875" style="27" customWidth="1"/>
    <col min="12049" max="12049" width="11.42578125" style="27" customWidth="1"/>
    <col min="12050" max="12050" width="11.28515625" style="27" customWidth="1"/>
    <col min="12051" max="12051" width="10.5703125" style="27" customWidth="1"/>
    <col min="12052" max="12052" width="9.7109375" style="27" customWidth="1"/>
    <col min="12053" max="12053" width="9.5703125" style="27" customWidth="1"/>
    <col min="12054" max="12054" width="9.7109375" style="27" customWidth="1"/>
    <col min="12055" max="12055" width="10.7109375" style="27" customWidth="1"/>
    <col min="12056" max="12056" width="9.85546875" style="27" customWidth="1"/>
    <col min="12057" max="12057" width="10.28515625" style="27" customWidth="1"/>
    <col min="12058" max="12058" width="10.7109375" style="27" customWidth="1"/>
    <col min="12059" max="12060" width="10.28515625" style="27" customWidth="1"/>
    <col min="12061" max="12061" width="11.7109375" style="27" customWidth="1"/>
    <col min="12062" max="12062" width="10.28515625" style="27" customWidth="1"/>
    <col min="12063" max="12063" width="11.7109375" style="27" customWidth="1"/>
    <col min="12064" max="12064" width="11" style="27" customWidth="1"/>
    <col min="12065" max="12065" width="11.7109375" style="27" customWidth="1"/>
    <col min="12066" max="12066" width="10.5703125" style="27" customWidth="1"/>
    <col min="12067" max="12071" width="11.7109375" style="27" customWidth="1"/>
    <col min="12072" max="12072" width="13" style="27" customWidth="1"/>
    <col min="12073" max="12073" width="16" style="27" customWidth="1"/>
    <col min="12074" max="12074" width="9.85546875" style="27" customWidth="1"/>
    <col min="12075" max="12075" width="9" style="27" customWidth="1"/>
    <col min="12076" max="12300" width="9.140625" style="27"/>
    <col min="12301" max="12301" width="4.140625" style="27" customWidth="1"/>
    <col min="12302" max="12302" width="7.5703125" style="27" customWidth="1"/>
    <col min="12303" max="12303" width="19.7109375" style="27" customWidth="1"/>
    <col min="12304" max="12304" width="6.85546875" style="27" customWidth="1"/>
    <col min="12305" max="12305" width="11.42578125" style="27" customWidth="1"/>
    <col min="12306" max="12306" width="11.28515625" style="27" customWidth="1"/>
    <col min="12307" max="12307" width="10.5703125" style="27" customWidth="1"/>
    <col min="12308" max="12308" width="9.7109375" style="27" customWidth="1"/>
    <col min="12309" max="12309" width="9.5703125" style="27" customWidth="1"/>
    <col min="12310" max="12310" width="9.7109375" style="27" customWidth="1"/>
    <col min="12311" max="12311" width="10.7109375" style="27" customWidth="1"/>
    <col min="12312" max="12312" width="9.85546875" style="27" customWidth="1"/>
    <col min="12313" max="12313" width="10.28515625" style="27" customWidth="1"/>
    <col min="12314" max="12314" width="10.7109375" style="27" customWidth="1"/>
    <col min="12315" max="12316" width="10.28515625" style="27" customWidth="1"/>
    <col min="12317" max="12317" width="11.7109375" style="27" customWidth="1"/>
    <col min="12318" max="12318" width="10.28515625" style="27" customWidth="1"/>
    <col min="12319" max="12319" width="11.7109375" style="27" customWidth="1"/>
    <col min="12320" max="12320" width="11" style="27" customWidth="1"/>
    <col min="12321" max="12321" width="11.7109375" style="27" customWidth="1"/>
    <col min="12322" max="12322" width="10.5703125" style="27" customWidth="1"/>
    <col min="12323" max="12327" width="11.7109375" style="27" customWidth="1"/>
    <col min="12328" max="12328" width="13" style="27" customWidth="1"/>
    <col min="12329" max="12329" width="16" style="27" customWidth="1"/>
    <col min="12330" max="12330" width="9.85546875" style="27" customWidth="1"/>
    <col min="12331" max="12331" width="9" style="27" customWidth="1"/>
    <col min="12332" max="12556" width="9.140625" style="27"/>
    <col min="12557" max="12557" width="4.140625" style="27" customWidth="1"/>
    <col min="12558" max="12558" width="7.5703125" style="27" customWidth="1"/>
    <col min="12559" max="12559" width="19.7109375" style="27" customWidth="1"/>
    <col min="12560" max="12560" width="6.85546875" style="27" customWidth="1"/>
    <col min="12561" max="12561" width="11.42578125" style="27" customWidth="1"/>
    <col min="12562" max="12562" width="11.28515625" style="27" customWidth="1"/>
    <col min="12563" max="12563" width="10.5703125" style="27" customWidth="1"/>
    <col min="12564" max="12564" width="9.7109375" style="27" customWidth="1"/>
    <col min="12565" max="12565" width="9.5703125" style="27" customWidth="1"/>
    <col min="12566" max="12566" width="9.7109375" style="27" customWidth="1"/>
    <col min="12567" max="12567" width="10.7109375" style="27" customWidth="1"/>
    <col min="12568" max="12568" width="9.85546875" style="27" customWidth="1"/>
    <col min="12569" max="12569" width="10.28515625" style="27" customWidth="1"/>
    <col min="12570" max="12570" width="10.7109375" style="27" customWidth="1"/>
    <col min="12571" max="12572" width="10.28515625" style="27" customWidth="1"/>
    <col min="12573" max="12573" width="11.7109375" style="27" customWidth="1"/>
    <col min="12574" max="12574" width="10.28515625" style="27" customWidth="1"/>
    <col min="12575" max="12575" width="11.7109375" style="27" customWidth="1"/>
    <col min="12576" max="12576" width="11" style="27" customWidth="1"/>
    <col min="12577" max="12577" width="11.7109375" style="27" customWidth="1"/>
    <col min="12578" max="12578" width="10.5703125" style="27" customWidth="1"/>
    <col min="12579" max="12583" width="11.7109375" style="27" customWidth="1"/>
    <col min="12584" max="12584" width="13" style="27" customWidth="1"/>
    <col min="12585" max="12585" width="16" style="27" customWidth="1"/>
    <col min="12586" max="12586" width="9.85546875" style="27" customWidth="1"/>
    <col min="12587" max="12587" width="9" style="27" customWidth="1"/>
    <col min="12588" max="12812" width="9.140625" style="27"/>
    <col min="12813" max="12813" width="4.140625" style="27" customWidth="1"/>
    <col min="12814" max="12814" width="7.5703125" style="27" customWidth="1"/>
    <col min="12815" max="12815" width="19.7109375" style="27" customWidth="1"/>
    <col min="12816" max="12816" width="6.85546875" style="27" customWidth="1"/>
    <col min="12817" max="12817" width="11.42578125" style="27" customWidth="1"/>
    <col min="12818" max="12818" width="11.28515625" style="27" customWidth="1"/>
    <col min="12819" max="12819" width="10.5703125" style="27" customWidth="1"/>
    <col min="12820" max="12820" width="9.7109375" style="27" customWidth="1"/>
    <col min="12821" max="12821" width="9.5703125" style="27" customWidth="1"/>
    <col min="12822" max="12822" width="9.7109375" style="27" customWidth="1"/>
    <col min="12823" max="12823" width="10.7109375" style="27" customWidth="1"/>
    <col min="12824" max="12824" width="9.85546875" style="27" customWidth="1"/>
    <col min="12825" max="12825" width="10.28515625" style="27" customWidth="1"/>
    <col min="12826" max="12826" width="10.7109375" style="27" customWidth="1"/>
    <col min="12827" max="12828" width="10.28515625" style="27" customWidth="1"/>
    <col min="12829" max="12829" width="11.7109375" style="27" customWidth="1"/>
    <col min="12830" max="12830" width="10.28515625" style="27" customWidth="1"/>
    <col min="12831" max="12831" width="11.7109375" style="27" customWidth="1"/>
    <col min="12832" max="12832" width="11" style="27" customWidth="1"/>
    <col min="12833" max="12833" width="11.7109375" style="27" customWidth="1"/>
    <col min="12834" max="12834" width="10.5703125" style="27" customWidth="1"/>
    <col min="12835" max="12839" width="11.7109375" style="27" customWidth="1"/>
    <col min="12840" max="12840" width="13" style="27" customWidth="1"/>
    <col min="12841" max="12841" width="16" style="27" customWidth="1"/>
    <col min="12842" max="12842" width="9.85546875" style="27" customWidth="1"/>
    <col min="12843" max="12843" width="9" style="27" customWidth="1"/>
    <col min="12844" max="13068" width="9.140625" style="27"/>
    <col min="13069" max="13069" width="4.140625" style="27" customWidth="1"/>
    <col min="13070" max="13070" width="7.5703125" style="27" customWidth="1"/>
    <col min="13071" max="13071" width="19.7109375" style="27" customWidth="1"/>
    <col min="13072" max="13072" width="6.85546875" style="27" customWidth="1"/>
    <col min="13073" max="13073" width="11.42578125" style="27" customWidth="1"/>
    <col min="13074" max="13074" width="11.28515625" style="27" customWidth="1"/>
    <col min="13075" max="13075" width="10.5703125" style="27" customWidth="1"/>
    <col min="13076" max="13076" width="9.7109375" style="27" customWidth="1"/>
    <col min="13077" max="13077" width="9.5703125" style="27" customWidth="1"/>
    <col min="13078" max="13078" width="9.7109375" style="27" customWidth="1"/>
    <col min="13079" max="13079" width="10.7109375" style="27" customWidth="1"/>
    <col min="13080" max="13080" width="9.85546875" style="27" customWidth="1"/>
    <col min="13081" max="13081" width="10.28515625" style="27" customWidth="1"/>
    <col min="13082" max="13082" width="10.7109375" style="27" customWidth="1"/>
    <col min="13083" max="13084" width="10.28515625" style="27" customWidth="1"/>
    <col min="13085" max="13085" width="11.7109375" style="27" customWidth="1"/>
    <col min="13086" max="13086" width="10.28515625" style="27" customWidth="1"/>
    <col min="13087" max="13087" width="11.7109375" style="27" customWidth="1"/>
    <col min="13088" max="13088" width="11" style="27" customWidth="1"/>
    <col min="13089" max="13089" width="11.7109375" style="27" customWidth="1"/>
    <col min="13090" max="13090" width="10.5703125" style="27" customWidth="1"/>
    <col min="13091" max="13095" width="11.7109375" style="27" customWidth="1"/>
    <col min="13096" max="13096" width="13" style="27" customWidth="1"/>
    <col min="13097" max="13097" width="16" style="27" customWidth="1"/>
    <col min="13098" max="13098" width="9.85546875" style="27" customWidth="1"/>
    <col min="13099" max="13099" width="9" style="27" customWidth="1"/>
    <col min="13100" max="13324" width="9.140625" style="27"/>
    <col min="13325" max="13325" width="4.140625" style="27" customWidth="1"/>
    <col min="13326" max="13326" width="7.5703125" style="27" customWidth="1"/>
    <col min="13327" max="13327" width="19.7109375" style="27" customWidth="1"/>
    <col min="13328" max="13328" width="6.85546875" style="27" customWidth="1"/>
    <col min="13329" max="13329" width="11.42578125" style="27" customWidth="1"/>
    <col min="13330" max="13330" width="11.28515625" style="27" customWidth="1"/>
    <col min="13331" max="13331" width="10.5703125" style="27" customWidth="1"/>
    <col min="13332" max="13332" width="9.7109375" style="27" customWidth="1"/>
    <col min="13333" max="13333" width="9.5703125" style="27" customWidth="1"/>
    <col min="13334" max="13334" width="9.7109375" style="27" customWidth="1"/>
    <col min="13335" max="13335" width="10.7109375" style="27" customWidth="1"/>
    <col min="13336" max="13336" width="9.85546875" style="27" customWidth="1"/>
    <col min="13337" max="13337" width="10.28515625" style="27" customWidth="1"/>
    <col min="13338" max="13338" width="10.7109375" style="27" customWidth="1"/>
    <col min="13339" max="13340" width="10.28515625" style="27" customWidth="1"/>
    <col min="13341" max="13341" width="11.7109375" style="27" customWidth="1"/>
    <col min="13342" max="13342" width="10.28515625" style="27" customWidth="1"/>
    <col min="13343" max="13343" width="11.7109375" style="27" customWidth="1"/>
    <col min="13344" max="13344" width="11" style="27" customWidth="1"/>
    <col min="13345" max="13345" width="11.7109375" style="27" customWidth="1"/>
    <col min="13346" max="13346" width="10.5703125" style="27" customWidth="1"/>
    <col min="13347" max="13351" width="11.7109375" style="27" customWidth="1"/>
    <col min="13352" max="13352" width="13" style="27" customWidth="1"/>
    <col min="13353" max="13353" width="16" style="27" customWidth="1"/>
    <col min="13354" max="13354" width="9.85546875" style="27" customWidth="1"/>
    <col min="13355" max="13355" width="9" style="27" customWidth="1"/>
    <col min="13356" max="13580" width="9.140625" style="27"/>
    <col min="13581" max="13581" width="4.140625" style="27" customWidth="1"/>
    <col min="13582" max="13582" width="7.5703125" style="27" customWidth="1"/>
    <col min="13583" max="13583" width="19.7109375" style="27" customWidth="1"/>
    <col min="13584" max="13584" width="6.85546875" style="27" customWidth="1"/>
    <col min="13585" max="13585" width="11.42578125" style="27" customWidth="1"/>
    <col min="13586" max="13586" width="11.28515625" style="27" customWidth="1"/>
    <col min="13587" max="13587" width="10.5703125" style="27" customWidth="1"/>
    <col min="13588" max="13588" width="9.7109375" style="27" customWidth="1"/>
    <col min="13589" max="13589" width="9.5703125" style="27" customWidth="1"/>
    <col min="13590" max="13590" width="9.7109375" style="27" customWidth="1"/>
    <col min="13591" max="13591" width="10.7109375" style="27" customWidth="1"/>
    <col min="13592" max="13592" width="9.85546875" style="27" customWidth="1"/>
    <col min="13593" max="13593" width="10.28515625" style="27" customWidth="1"/>
    <col min="13594" max="13594" width="10.7109375" style="27" customWidth="1"/>
    <col min="13595" max="13596" width="10.28515625" style="27" customWidth="1"/>
    <col min="13597" max="13597" width="11.7109375" style="27" customWidth="1"/>
    <col min="13598" max="13598" width="10.28515625" style="27" customWidth="1"/>
    <col min="13599" max="13599" width="11.7109375" style="27" customWidth="1"/>
    <col min="13600" max="13600" width="11" style="27" customWidth="1"/>
    <col min="13601" max="13601" width="11.7109375" style="27" customWidth="1"/>
    <col min="13602" max="13602" width="10.5703125" style="27" customWidth="1"/>
    <col min="13603" max="13607" width="11.7109375" style="27" customWidth="1"/>
    <col min="13608" max="13608" width="13" style="27" customWidth="1"/>
    <col min="13609" max="13609" width="16" style="27" customWidth="1"/>
    <col min="13610" max="13610" width="9.85546875" style="27" customWidth="1"/>
    <col min="13611" max="13611" width="9" style="27" customWidth="1"/>
    <col min="13612" max="13836" width="9.140625" style="27"/>
    <col min="13837" max="13837" width="4.140625" style="27" customWidth="1"/>
    <col min="13838" max="13838" width="7.5703125" style="27" customWidth="1"/>
    <col min="13839" max="13839" width="19.7109375" style="27" customWidth="1"/>
    <col min="13840" max="13840" width="6.85546875" style="27" customWidth="1"/>
    <col min="13841" max="13841" width="11.42578125" style="27" customWidth="1"/>
    <col min="13842" max="13842" width="11.28515625" style="27" customWidth="1"/>
    <col min="13843" max="13843" width="10.5703125" style="27" customWidth="1"/>
    <col min="13844" max="13844" width="9.7109375" style="27" customWidth="1"/>
    <col min="13845" max="13845" width="9.5703125" style="27" customWidth="1"/>
    <col min="13846" max="13846" width="9.7109375" style="27" customWidth="1"/>
    <col min="13847" max="13847" width="10.7109375" style="27" customWidth="1"/>
    <col min="13848" max="13848" width="9.85546875" style="27" customWidth="1"/>
    <col min="13849" max="13849" width="10.28515625" style="27" customWidth="1"/>
    <col min="13850" max="13850" width="10.7109375" style="27" customWidth="1"/>
    <col min="13851" max="13852" width="10.28515625" style="27" customWidth="1"/>
    <col min="13853" max="13853" width="11.7109375" style="27" customWidth="1"/>
    <col min="13854" max="13854" width="10.28515625" style="27" customWidth="1"/>
    <col min="13855" max="13855" width="11.7109375" style="27" customWidth="1"/>
    <col min="13856" max="13856" width="11" style="27" customWidth="1"/>
    <col min="13857" max="13857" width="11.7109375" style="27" customWidth="1"/>
    <col min="13858" max="13858" width="10.5703125" style="27" customWidth="1"/>
    <col min="13859" max="13863" width="11.7109375" style="27" customWidth="1"/>
    <col min="13864" max="13864" width="13" style="27" customWidth="1"/>
    <col min="13865" max="13865" width="16" style="27" customWidth="1"/>
    <col min="13866" max="13866" width="9.85546875" style="27" customWidth="1"/>
    <col min="13867" max="13867" width="9" style="27" customWidth="1"/>
    <col min="13868" max="14092" width="9.140625" style="27"/>
    <col min="14093" max="14093" width="4.140625" style="27" customWidth="1"/>
    <col min="14094" max="14094" width="7.5703125" style="27" customWidth="1"/>
    <col min="14095" max="14095" width="19.7109375" style="27" customWidth="1"/>
    <col min="14096" max="14096" width="6.85546875" style="27" customWidth="1"/>
    <col min="14097" max="14097" width="11.42578125" style="27" customWidth="1"/>
    <col min="14098" max="14098" width="11.28515625" style="27" customWidth="1"/>
    <col min="14099" max="14099" width="10.5703125" style="27" customWidth="1"/>
    <col min="14100" max="14100" width="9.7109375" style="27" customWidth="1"/>
    <col min="14101" max="14101" width="9.5703125" style="27" customWidth="1"/>
    <col min="14102" max="14102" width="9.7109375" style="27" customWidth="1"/>
    <col min="14103" max="14103" width="10.7109375" style="27" customWidth="1"/>
    <col min="14104" max="14104" width="9.85546875" style="27" customWidth="1"/>
    <col min="14105" max="14105" width="10.28515625" style="27" customWidth="1"/>
    <col min="14106" max="14106" width="10.7109375" style="27" customWidth="1"/>
    <col min="14107" max="14108" width="10.28515625" style="27" customWidth="1"/>
    <col min="14109" max="14109" width="11.7109375" style="27" customWidth="1"/>
    <col min="14110" max="14110" width="10.28515625" style="27" customWidth="1"/>
    <col min="14111" max="14111" width="11.7109375" style="27" customWidth="1"/>
    <col min="14112" max="14112" width="11" style="27" customWidth="1"/>
    <col min="14113" max="14113" width="11.7109375" style="27" customWidth="1"/>
    <col min="14114" max="14114" width="10.5703125" style="27" customWidth="1"/>
    <col min="14115" max="14119" width="11.7109375" style="27" customWidth="1"/>
    <col min="14120" max="14120" width="13" style="27" customWidth="1"/>
    <col min="14121" max="14121" width="16" style="27" customWidth="1"/>
    <col min="14122" max="14122" width="9.85546875" style="27" customWidth="1"/>
    <col min="14123" max="14123" width="9" style="27" customWidth="1"/>
    <col min="14124" max="14348" width="9.140625" style="27"/>
    <col min="14349" max="14349" width="4.140625" style="27" customWidth="1"/>
    <col min="14350" max="14350" width="7.5703125" style="27" customWidth="1"/>
    <col min="14351" max="14351" width="19.7109375" style="27" customWidth="1"/>
    <col min="14352" max="14352" width="6.85546875" style="27" customWidth="1"/>
    <col min="14353" max="14353" width="11.42578125" style="27" customWidth="1"/>
    <col min="14354" max="14354" width="11.28515625" style="27" customWidth="1"/>
    <col min="14355" max="14355" width="10.5703125" style="27" customWidth="1"/>
    <col min="14356" max="14356" width="9.7109375" style="27" customWidth="1"/>
    <col min="14357" max="14357" width="9.5703125" style="27" customWidth="1"/>
    <col min="14358" max="14358" width="9.7109375" style="27" customWidth="1"/>
    <col min="14359" max="14359" width="10.7109375" style="27" customWidth="1"/>
    <col min="14360" max="14360" width="9.85546875" style="27" customWidth="1"/>
    <col min="14361" max="14361" width="10.28515625" style="27" customWidth="1"/>
    <col min="14362" max="14362" width="10.7109375" style="27" customWidth="1"/>
    <col min="14363" max="14364" width="10.28515625" style="27" customWidth="1"/>
    <col min="14365" max="14365" width="11.7109375" style="27" customWidth="1"/>
    <col min="14366" max="14366" width="10.28515625" style="27" customWidth="1"/>
    <col min="14367" max="14367" width="11.7109375" style="27" customWidth="1"/>
    <col min="14368" max="14368" width="11" style="27" customWidth="1"/>
    <col min="14369" max="14369" width="11.7109375" style="27" customWidth="1"/>
    <col min="14370" max="14370" width="10.5703125" style="27" customWidth="1"/>
    <col min="14371" max="14375" width="11.7109375" style="27" customWidth="1"/>
    <col min="14376" max="14376" width="13" style="27" customWidth="1"/>
    <col min="14377" max="14377" width="16" style="27" customWidth="1"/>
    <col min="14378" max="14378" width="9.85546875" style="27" customWidth="1"/>
    <col min="14379" max="14379" width="9" style="27" customWidth="1"/>
    <col min="14380" max="14604" width="9.140625" style="27"/>
    <col min="14605" max="14605" width="4.140625" style="27" customWidth="1"/>
    <col min="14606" max="14606" width="7.5703125" style="27" customWidth="1"/>
    <col min="14607" max="14607" width="19.7109375" style="27" customWidth="1"/>
    <col min="14608" max="14608" width="6.85546875" style="27" customWidth="1"/>
    <col min="14609" max="14609" width="11.42578125" style="27" customWidth="1"/>
    <col min="14610" max="14610" width="11.28515625" style="27" customWidth="1"/>
    <col min="14611" max="14611" width="10.5703125" style="27" customWidth="1"/>
    <col min="14612" max="14612" width="9.7109375" style="27" customWidth="1"/>
    <col min="14613" max="14613" width="9.5703125" style="27" customWidth="1"/>
    <col min="14614" max="14614" width="9.7109375" style="27" customWidth="1"/>
    <col min="14615" max="14615" width="10.7109375" style="27" customWidth="1"/>
    <col min="14616" max="14616" width="9.85546875" style="27" customWidth="1"/>
    <col min="14617" max="14617" width="10.28515625" style="27" customWidth="1"/>
    <col min="14618" max="14618" width="10.7109375" style="27" customWidth="1"/>
    <col min="14619" max="14620" width="10.28515625" style="27" customWidth="1"/>
    <col min="14621" max="14621" width="11.7109375" style="27" customWidth="1"/>
    <col min="14622" max="14622" width="10.28515625" style="27" customWidth="1"/>
    <col min="14623" max="14623" width="11.7109375" style="27" customWidth="1"/>
    <col min="14624" max="14624" width="11" style="27" customWidth="1"/>
    <col min="14625" max="14625" width="11.7109375" style="27" customWidth="1"/>
    <col min="14626" max="14626" width="10.5703125" style="27" customWidth="1"/>
    <col min="14627" max="14631" width="11.7109375" style="27" customWidth="1"/>
    <col min="14632" max="14632" width="13" style="27" customWidth="1"/>
    <col min="14633" max="14633" width="16" style="27" customWidth="1"/>
    <col min="14634" max="14634" width="9.85546875" style="27" customWidth="1"/>
    <col min="14635" max="14635" width="9" style="27" customWidth="1"/>
    <col min="14636" max="14860" width="9.140625" style="27"/>
    <col min="14861" max="14861" width="4.140625" style="27" customWidth="1"/>
    <col min="14862" max="14862" width="7.5703125" style="27" customWidth="1"/>
    <col min="14863" max="14863" width="19.7109375" style="27" customWidth="1"/>
    <col min="14864" max="14864" width="6.85546875" style="27" customWidth="1"/>
    <col min="14865" max="14865" width="11.42578125" style="27" customWidth="1"/>
    <col min="14866" max="14866" width="11.28515625" style="27" customWidth="1"/>
    <col min="14867" max="14867" width="10.5703125" style="27" customWidth="1"/>
    <col min="14868" max="14868" width="9.7109375" style="27" customWidth="1"/>
    <col min="14869" max="14869" width="9.5703125" style="27" customWidth="1"/>
    <col min="14870" max="14870" width="9.7109375" style="27" customWidth="1"/>
    <col min="14871" max="14871" width="10.7109375" style="27" customWidth="1"/>
    <col min="14872" max="14872" width="9.85546875" style="27" customWidth="1"/>
    <col min="14873" max="14873" width="10.28515625" style="27" customWidth="1"/>
    <col min="14874" max="14874" width="10.7109375" style="27" customWidth="1"/>
    <col min="14875" max="14876" width="10.28515625" style="27" customWidth="1"/>
    <col min="14877" max="14877" width="11.7109375" style="27" customWidth="1"/>
    <col min="14878" max="14878" width="10.28515625" style="27" customWidth="1"/>
    <col min="14879" max="14879" width="11.7109375" style="27" customWidth="1"/>
    <col min="14880" max="14880" width="11" style="27" customWidth="1"/>
    <col min="14881" max="14881" width="11.7109375" style="27" customWidth="1"/>
    <col min="14882" max="14882" width="10.5703125" style="27" customWidth="1"/>
    <col min="14883" max="14887" width="11.7109375" style="27" customWidth="1"/>
    <col min="14888" max="14888" width="13" style="27" customWidth="1"/>
    <col min="14889" max="14889" width="16" style="27" customWidth="1"/>
    <col min="14890" max="14890" width="9.85546875" style="27" customWidth="1"/>
    <col min="14891" max="14891" width="9" style="27" customWidth="1"/>
    <col min="14892" max="15116" width="9.140625" style="27"/>
    <col min="15117" max="15117" width="4.140625" style="27" customWidth="1"/>
    <col min="15118" max="15118" width="7.5703125" style="27" customWidth="1"/>
    <col min="15119" max="15119" width="19.7109375" style="27" customWidth="1"/>
    <col min="15120" max="15120" width="6.85546875" style="27" customWidth="1"/>
    <col min="15121" max="15121" width="11.42578125" style="27" customWidth="1"/>
    <col min="15122" max="15122" width="11.28515625" style="27" customWidth="1"/>
    <col min="15123" max="15123" width="10.5703125" style="27" customWidth="1"/>
    <col min="15124" max="15124" width="9.7109375" style="27" customWidth="1"/>
    <col min="15125" max="15125" width="9.5703125" style="27" customWidth="1"/>
    <col min="15126" max="15126" width="9.7109375" style="27" customWidth="1"/>
    <col min="15127" max="15127" width="10.7109375" style="27" customWidth="1"/>
    <col min="15128" max="15128" width="9.85546875" style="27" customWidth="1"/>
    <col min="15129" max="15129" width="10.28515625" style="27" customWidth="1"/>
    <col min="15130" max="15130" width="10.7109375" style="27" customWidth="1"/>
    <col min="15131" max="15132" width="10.28515625" style="27" customWidth="1"/>
    <col min="15133" max="15133" width="11.7109375" style="27" customWidth="1"/>
    <col min="15134" max="15134" width="10.28515625" style="27" customWidth="1"/>
    <col min="15135" max="15135" width="11.7109375" style="27" customWidth="1"/>
    <col min="15136" max="15136" width="11" style="27" customWidth="1"/>
    <col min="15137" max="15137" width="11.7109375" style="27" customWidth="1"/>
    <col min="15138" max="15138" width="10.5703125" style="27" customWidth="1"/>
    <col min="15139" max="15143" width="11.7109375" style="27" customWidth="1"/>
    <col min="15144" max="15144" width="13" style="27" customWidth="1"/>
    <col min="15145" max="15145" width="16" style="27" customWidth="1"/>
    <col min="15146" max="15146" width="9.85546875" style="27" customWidth="1"/>
    <col min="15147" max="15147" width="9" style="27" customWidth="1"/>
    <col min="15148" max="15372" width="9.140625" style="27"/>
    <col min="15373" max="15373" width="4.140625" style="27" customWidth="1"/>
    <col min="15374" max="15374" width="7.5703125" style="27" customWidth="1"/>
    <col min="15375" max="15375" width="19.7109375" style="27" customWidth="1"/>
    <col min="15376" max="15376" width="6.85546875" style="27" customWidth="1"/>
    <col min="15377" max="15377" width="11.42578125" style="27" customWidth="1"/>
    <col min="15378" max="15378" width="11.28515625" style="27" customWidth="1"/>
    <col min="15379" max="15379" width="10.5703125" style="27" customWidth="1"/>
    <col min="15380" max="15380" width="9.7109375" style="27" customWidth="1"/>
    <col min="15381" max="15381" width="9.5703125" style="27" customWidth="1"/>
    <col min="15382" max="15382" width="9.7109375" style="27" customWidth="1"/>
    <col min="15383" max="15383" width="10.7109375" style="27" customWidth="1"/>
    <col min="15384" max="15384" width="9.85546875" style="27" customWidth="1"/>
    <col min="15385" max="15385" width="10.28515625" style="27" customWidth="1"/>
    <col min="15386" max="15386" width="10.7109375" style="27" customWidth="1"/>
    <col min="15387" max="15388" width="10.28515625" style="27" customWidth="1"/>
    <col min="15389" max="15389" width="11.7109375" style="27" customWidth="1"/>
    <col min="15390" max="15390" width="10.28515625" style="27" customWidth="1"/>
    <col min="15391" max="15391" width="11.7109375" style="27" customWidth="1"/>
    <col min="15392" max="15392" width="11" style="27" customWidth="1"/>
    <col min="15393" max="15393" width="11.7109375" style="27" customWidth="1"/>
    <col min="15394" max="15394" width="10.5703125" style="27" customWidth="1"/>
    <col min="15395" max="15399" width="11.7109375" style="27" customWidth="1"/>
    <col min="15400" max="15400" width="13" style="27" customWidth="1"/>
    <col min="15401" max="15401" width="16" style="27" customWidth="1"/>
    <col min="15402" max="15402" width="9.85546875" style="27" customWidth="1"/>
    <col min="15403" max="15403" width="9" style="27" customWidth="1"/>
    <col min="15404" max="15628" width="9.140625" style="27"/>
    <col min="15629" max="15629" width="4.140625" style="27" customWidth="1"/>
    <col min="15630" max="15630" width="7.5703125" style="27" customWidth="1"/>
    <col min="15631" max="15631" width="19.7109375" style="27" customWidth="1"/>
    <col min="15632" max="15632" width="6.85546875" style="27" customWidth="1"/>
    <col min="15633" max="15633" width="11.42578125" style="27" customWidth="1"/>
    <col min="15634" max="15634" width="11.28515625" style="27" customWidth="1"/>
    <col min="15635" max="15635" width="10.5703125" style="27" customWidth="1"/>
    <col min="15636" max="15636" width="9.7109375" style="27" customWidth="1"/>
    <col min="15637" max="15637" width="9.5703125" style="27" customWidth="1"/>
    <col min="15638" max="15638" width="9.7109375" style="27" customWidth="1"/>
    <col min="15639" max="15639" width="10.7109375" style="27" customWidth="1"/>
    <col min="15640" max="15640" width="9.85546875" style="27" customWidth="1"/>
    <col min="15641" max="15641" width="10.28515625" style="27" customWidth="1"/>
    <col min="15642" max="15642" width="10.7109375" style="27" customWidth="1"/>
    <col min="15643" max="15644" width="10.28515625" style="27" customWidth="1"/>
    <col min="15645" max="15645" width="11.7109375" style="27" customWidth="1"/>
    <col min="15646" max="15646" width="10.28515625" style="27" customWidth="1"/>
    <col min="15647" max="15647" width="11.7109375" style="27" customWidth="1"/>
    <col min="15648" max="15648" width="11" style="27" customWidth="1"/>
    <col min="15649" max="15649" width="11.7109375" style="27" customWidth="1"/>
    <col min="15650" max="15650" width="10.5703125" style="27" customWidth="1"/>
    <col min="15651" max="15655" width="11.7109375" style="27" customWidth="1"/>
    <col min="15656" max="15656" width="13" style="27" customWidth="1"/>
    <col min="15657" max="15657" width="16" style="27" customWidth="1"/>
    <col min="15658" max="15658" width="9.85546875" style="27" customWidth="1"/>
    <col min="15659" max="15659" width="9" style="27" customWidth="1"/>
    <col min="15660" max="15884" width="9.140625" style="27"/>
    <col min="15885" max="15885" width="4.140625" style="27" customWidth="1"/>
    <col min="15886" max="15886" width="7.5703125" style="27" customWidth="1"/>
    <col min="15887" max="15887" width="19.7109375" style="27" customWidth="1"/>
    <col min="15888" max="15888" width="6.85546875" style="27" customWidth="1"/>
    <col min="15889" max="15889" width="11.42578125" style="27" customWidth="1"/>
    <col min="15890" max="15890" width="11.28515625" style="27" customWidth="1"/>
    <col min="15891" max="15891" width="10.5703125" style="27" customWidth="1"/>
    <col min="15892" max="15892" width="9.7109375" style="27" customWidth="1"/>
    <col min="15893" max="15893" width="9.5703125" style="27" customWidth="1"/>
    <col min="15894" max="15894" width="9.7109375" style="27" customWidth="1"/>
    <col min="15895" max="15895" width="10.7109375" style="27" customWidth="1"/>
    <col min="15896" max="15896" width="9.85546875" style="27" customWidth="1"/>
    <col min="15897" max="15897" width="10.28515625" style="27" customWidth="1"/>
    <col min="15898" max="15898" width="10.7109375" style="27" customWidth="1"/>
    <col min="15899" max="15900" width="10.28515625" style="27" customWidth="1"/>
    <col min="15901" max="15901" width="11.7109375" style="27" customWidth="1"/>
    <col min="15902" max="15902" width="10.28515625" style="27" customWidth="1"/>
    <col min="15903" max="15903" width="11.7109375" style="27" customWidth="1"/>
    <col min="15904" max="15904" width="11" style="27" customWidth="1"/>
    <col min="15905" max="15905" width="11.7109375" style="27" customWidth="1"/>
    <col min="15906" max="15906" width="10.5703125" style="27" customWidth="1"/>
    <col min="15907" max="15911" width="11.7109375" style="27" customWidth="1"/>
    <col min="15912" max="15912" width="13" style="27" customWidth="1"/>
    <col min="15913" max="15913" width="16" style="27" customWidth="1"/>
    <col min="15914" max="15914" width="9.85546875" style="27" customWidth="1"/>
    <col min="15915" max="15915" width="9" style="27" customWidth="1"/>
    <col min="15916" max="16140" width="9.140625" style="27"/>
    <col min="16141" max="16141" width="4.140625" style="27" customWidth="1"/>
    <col min="16142" max="16142" width="7.5703125" style="27" customWidth="1"/>
    <col min="16143" max="16143" width="19.7109375" style="27" customWidth="1"/>
    <col min="16144" max="16144" width="6.85546875" style="27" customWidth="1"/>
    <col min="16145" max="16145" width="11.42578125" style="27" customWidth="1"/>
    <col min="16146" max="16146" width="11.28515625" style="27" customWidth="1"/>
    <col min="16147" max="16147" width="10.5703125" style="27" customWidth="1"/>
    <col min="16148" max="16148" width="9.7109375" style="27" customWidth="1"/>
    <col min="16149" max="16149" width="9.5703125" style="27" customWidth="1"/>
    <col min="16150" max="16150" width="9.7109375" style="27" customWidth="1"/>
    <col min="16151" max="16151" width="10.7109375" style="27" customWidth="1"/>
    <col min="16152" max="16152" width="9.85546875" style="27" customWidth="1"/>
    <col min="16153" max="16153" width="10.28515625" style="27" customWidth="1"/>
    <col min="16154" max="16154" width="10.7109375" style="27" customWidth="1"/>
    <col min="16155" max="16156" width="10.28515625" style="27" customWidth="1"/>
    <col min="16157" max="16157" width="11.7109375" style="27" customWidth="1"/>
    <col min="16158" max="16158" width="10.28515625" style="27" customWidth="1"/>
    <col min="16159" max="16159" width="11.7109375" style="27" customWidth="1"/>
    <col min="16160" max="16160" width="11" style="27" customWidth="1"/>
    <col min="16161" max="16161" width="11.7109375" style="27" customWidth="1"/>
    <col min="16162" max="16162" width="10.5703125" style="27" customWidth="1"/>
    <col min="16163" max="16167" width="11.7109375" style="27" customWidth="1"/>
    <col min="16168" max="16168" width="13" style="27" customWidth="1"/>
    <col min="16169" max="16169" width="16" style="27" customWidth="1"/>
    <col min="16170" max="16170" width="9.85546875" style="27" customWidth="1"/>
    <col min="16171" max="16171" width="9" style="27" customWidth="1"/>
    <col min="16172" max="16384" width="9.140625" style="27"/>
  </cols>
  <sheetData>
    <row r="1" spans="1:44" ht="18.75">
      <c r="A1" s="155" t="s">
        <v>81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26"/>
    </row>
    <row r="2" spans="1:44" ht="15.75">
      <c r="A2" s="156" t="s">
        <v>82</v>
      </c>
      <c r="B2" s="156"/>
      <c r="C2" s="156"/>
      <c r="D2" s="156"/>
      <c r="E2" s="156"/>
      <c r="F2" s="156"/>
      <c r="G2" s="156"/>
      <c r="H2" s="156"/>
      <c r="I2" s="28"/>
      <c r="J2" s="28"/>
      <c r="K2" s="29"/>
      <c r="L2" s="30"/>
      <c r="M2" s="30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0"/>
      <c r="AO2" s="30"/>
      <c r="AP2" s="31"/>
      <c r="AQ2" s="31"/>
      <c r="AR2" s="31"/>
    </row>
    <row r="3" spans="1:44">
      <c r="H3" s="120" t="s">
        <v>83</v>
      </c>
    </row>
    <row r="4" spans="1:44" s="38" customFormat="1" ht="47.25" customHeight="1">
      <c r="A4" s="33" t="s">
        <v>63</v>
      </c>
      <c r="B4" s="33"/>
      <c r="C4" s="34" t="s">
        <v>84</v>
      </c>
      <c r="D4" s="33" t="s">
        <v>2</v>
      </c>
      <c r="E4" s="35" t="s">
        <v>101</v>
      </c>
      <c r="F4" s="35" t="s">
        <v>102</v>
      </c>
      <c r="G4" s="35" t="s">
        <v>103</v>
      </c>
      <c r="H4" s="35" t="s">
        <v>104</v>
      </c>
      <c r="I4" s="35" t="s">
        <v>105</v>
      </c>
      <c r="J4" s="35" t="s">
        <v>106</v>
      </c>
      <c r="K4" s="121" t="s">
        <v>107</v>
      </c>
      <c r="L4" s="121" t="s">
        <v>108</v>
      </c>
      <c r="M4" s="122" t="s">
        <v>109</v>
      </c>
      <c r="N4" s="122" t="s">
        <v>110</v>
      </c>
      <c r="O4" s="122" t="s">
        <v>111</v>
      </c>
      <c r="P4" s="122" t="s">
        <v>112</v>
      </c>
      <c r="Q4" s="122" t="s">
        <v>113</v>
      </c>
      <c r="R4" s="122" t="s">
        <v>114</v>
      </c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3" t="s">
        <v>85</v>
      </c>
      <c r="AN4" s="37"/>
      <c r="AO4" s="37"/>
    </row>
    <row r="5" spans="1:44" ht="17.25" customHeight="1">
      <c r="A5" s="39">
        <v>1</v>
      </c>
      <c r="B5" s="39"/>
      <c r="C5" s="19" t="s">
        <v>134</v>
      </c>
      <c r="D5" s="39" t="s">
        <v>53</v>
      </c>
      <c r="E5" s="20">
        <v>0.7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1">
        <v>60000</v>
      </c>
    </row>
    <row r="6" spans="1:44" ht="17.25" customHeight="1">
      <c r="A6" s="39">
        <v>2</v>
      </c>
      <c r="B6" s="39"/>
      <c r="C6" s="19" t="s">
        <v>135</v>
      </c>
      <c r="D6" s="39" t="s">
        <v>53</v>
      </c>
      <c r="E6" s="20">
        <v>0.5</v>
      </c>
      <c r="F6" s="40"/>
      <c r="G6" s="40"/>
      <c r="H6" s="17">
        <v>0.5</v>
      </c>
      <c r="I6" s="17">
        <v>0.5</v>
      </c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1">
        <v>12000</v>
      </c>
    </row>
    <row r="7" spans="1:44" ht="17.25" customHeight="1">
      <c r="A7" s="39">
        <v>3</v>
      </c>
      <c r="B7" s="39"/>
      <c r="C7" s="19" t="s">
        <v>136</v>
      </c>
      <c r="D7" s="39" t="s">
        <v>53</v>
      </c>
      <c r="E7" s="22">
        <v>1</v>
      </c>
      <c r="F7" s="40"/>
      <c r="G7" s="20">
        <v>0.2</v>
      </c>
      <c r="H7" s="22">
        <v>1</v>
      </c>
      <c r="I7" s="22">
        <v>1</v>
      </c>
      <c r="J7" s="40"/>
      <c r="K7" s="40"/>
      <c r="L7" s="40"/>
      <c r="M7" s="40"/>
      <c r="N7" s="40"/>
      <c r="O7" s="22">
        <v>1</v>
      </c>
      <c r="P7" s="22">
        <v>1</v>
      </c>
      <c r="Q7" s="22">
        <v>1</v>
      </c>
      <c r="R7" s="22">
        <v>1</v>
      </c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1">
        <v>30000</v>
      </c>
    </row>
    <row r="8" spans="1:44" ht="17.25" customHeight="1">
      <c r="A8" s="39">
        <v>4</v>
      </c>
      <c r="B8" s="39"/>
      <c r="C8" s="19" t="s">
        <v>61</v>
      </c>
      <c r="D8" s="39" t="s">
        <v>53</v>
      </c>
      <c r="E8" s="40"/>
      <c r="F8" s="20">
        <v>0.3</v>
      </c>
      <c r="G8" s="40"/>
      <c r="H8" s="20">
        <v>0.1</v>
      </c>
      <c r="I8" s="20">
        <v>0.1</v>
      </c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1">
        <v>250000</v>
      </c>
      <c r="AN8" s="32">
        <v>50000000</v>
      </c>
    </row>
    <row r="9" spans="1:44" ht="17.25" customHeight="1">
      <c r="A9" s="39">
        <v>5</v>
      </c>
      <c r="B9" s="39"/>
      <c r="C9" s="19" t="s">
        <v>73</v>
      </c>
      <c r="D9" s="39" t="s">
        <v>53</v>
      </c>
      <c r="E9" s="40"/>
      <c r="F9" s="40"/>
      <c r="G9" s="20">
        <v>0.2</v>
      </c>
      <c r="H9" s="20">
        <v>0.1</v>
      </c>
      <c r="I9" s="20">
        <v>0.1</v>
      </c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1">
        <v>270000</v>
      </c>
      <c r="AN9" s="32">
        <v>730</v>
      </c>
    </row>
    <row r="10" spans="1:44" ht="17.25" customHeight="1">
      <c r="A10" s="39">
        <v>7</v>
      </c>
      <c r="B10" s="39"/>
      <c r="C10" s="19" t="s">
        <v>139</v>
      </c>
      <c r="D10" s="39" t="s">
        <v>53</v>
      </c>
      <c r="E10" s="40"/>
      <c r="F10" s="40"/>
      <c r="G10" s="40"/>
      <c r="H10" s="20">
        <v>0.2</v>
      </c>
      <c r="I10" s="20">
        <v>0.2</v>
      </c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1">
        <v>130000</v>
      </c>
    </row>
    <row r="11" spans="1:44" ht="17.25" customHeight="1">
      <c r="A11" s="39">
        <v>9</v>
      </c>
      <c r="B11" s="39"/>
      <c r="C11" s="19" t="s">
        <v>140</v>
      </c>
      <c r="D11" s="39" t="s">
        <v>53</v>
      </c>
      <c r="E11" s="40"/>
      <c r="F11" s="40"/>
      <c r="G11" s="40"/>
      <c r="H11" s="20">
        <v>0.1</v>
      </c>
      <c r="I11" s="20">
        <v>0.1</v>
      </c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1">
        <v>250000</v>
      </c>
    </row>
    <row r="12" spans="1:44" ht="17.25" customHeight="1">
      <c r="A12" s="39">
        <v>10</v>
      </c>
      <c r="B12" s="39"/>
      <c r="C12" s="19" t="s">
        <v>141</v>
      </c>
      <c r="D12" s="39" t="s">
        <v>53</v>
      </c>
      <c r="E12" s="40"/>
      <c r="F12" s="40"/>
      <c r="G12" s="40"/>
      <c r="H12" s="43"/>
      <c r="I12" s="21">
        <v>0.5</v>
      </c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1">
        <v>270000</v>
      </c>
    </row>
    <row r="13" spans="1:44" ht="17.25" customHeight="1">
      <c r="A13" s="39">
        <v>11</v>
      </c>
      <c r="B13" s="39"/>
      <c r="C13" s="19" t="s">
        <v>145</v>
      </c>
      <c r="D13" s="39" t="s">
        <v>53</v>
      </c>
      <c r="E13" s="40"/>
      <c r="F13" s="40"/>
      <c r="G13" s="40"/>
      <c r="H13" s="43"/>
      <c r="I13" s="40"/>
      <c r="J13" s="17">
        <v>7.0000000000000007E-2</v>
      </c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1">
        <v>30000</v>
      </c>
    </row>
    <row r="14" spans="1:44" ht="17.25" customHeight="1">
      <c r="A14" s="39">
        <v>12</v>
      </c>
      <c r="B14" s="39"/>
      <c r="C14" s="19" t="s">
        <v>146</v>
      </c>
      <c r="D14" s="39" t="s">
        <v>53</v>
      </c>
      <c r="E14" s="40"/>
      <c r="F14" s="40"/>
      <c r="G14" s="40"/>
      <c r="H14" s="43"/>
      <c r="I14" s="40"/>
      <c r="J14" s="40"/>
      <c r="K14" s="17">
        <v>0.08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1">
        <v>30000</v>
      </c>
    </row>
    <row r="15" spans="1:44" ht="17.25" customHeight="1">
      <c r="A15" s="39">
        <v>13</v>
      </c>
      <c r="B15" s="39"/>
      <c r="C15" s="19" t="s">
        <v>71</v>
      </c>
      <c r="D15" s="39" t="s">
        <v>53</v>
      </c>
      <c r="E15" s="40"/>
      <c r="F15" s="40"/>
      <c r="G15" s="40"/>
      <c r="H15" s="43"/>
      <c r="I15" s="40"/>
      <c r="J15" s="40"/>
      <c r="K15" s="40"/>
      <c r="L15" s="17">
        <v>0.15</v>
      </c>
      <c r="M15" s="17">
        <v>0.15</v>
      </c>
      <c r="N15" s="17">
        <v>0.15</v>
      </c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1">
        <v>25000</v>
      </c>
    </row>
    <row r="16" spans="1:44" ht="17.25" customHeight="1">
      <c r="A16" s="39">
        <v>14</v>
      </c>
      <c r="B16" s="39"/>
      <c r="C16" s="19" t="s">
        <v>142</v>
      </c>
      <c r="D16" s="39" t="s">
        <v>53</v>
      </c>
      <c r="E16" s="40"/>
      <c r="F16" s="40"/>
      <c r="G16" s="40"/>
      <c r="H16" s="43"/>
      <c r="I16" s="40"/>
      <c r="J16" s="40"/>
      <c r="K16" s="40"/>
      <c r="L16" s="22">
        <v>1</v>
      </c>
      <c r="M16" s="22">
        <v>1</v>
      </c>
      <c r="N16" s="40">
        <v>1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1">
        <v>4000</v>
      </c>
    </row>
    <row r="17" spans="1:41" ht="17.25" customHeight="1">
      <c r="A17" s="39">
        <v>15</v>
      </c>
      <c r="B17" s="39"/>
      <c r="C17" s="19" t="s">
        <v>76</v>
      </c>
      <c r="D17" s="39" t="s">
        <v>53</v>
      </c>
      <c r="E17" s="40"/>
      <c r="F17" s="40"/>
      <c r="G17" s="40"/>
      <c r="H17" s="43"/>
      <c r="I17" s="40"/>
      <c r="J17" s="40"/>
      <c r="K17" s="40"/>
      <c r="L17" s="17">
        <v>0.02</v>
      </c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1">
        <v>200000</v>
      </c>
    </row>
    <row r="18" spans="1:41" ht="17.25" customHeight="1">
      <c r="A18" s="39">
        <v>16</v>
      </c>
      <c r="B18" s="39"/>
      <c r="C18" s="19" t="s">
        <v>143</v>
      </c>
      <c r="D18" s="39" t="s">
        <v>53</v>
      </c>
      <c r="E18" s="40"/>
      <c r="F18" s="40"/>
      <c r="G18" s="40"/>
      <c r="H18" s="43"/>
      <c r="I18" s="40"/>
      <c r="J18" s="40"/>
      <c r="K18" s="40"/>
      <c r="L18" s="40"/>
      <c r="M18" s="40"/>
      <c r="N18" s="20">
        <v>0.1</v>
      </c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1">
        <v>150000</v>
      </c>
    </row>
    <row r="19" spans="1:41" ht="17.25" customHeight="1">
      <c r="A19" s="39">
        <v>17</v>
      </c>
      <c r="B19" s="39"/>
      <c r="C19" s="19" t="s">
        <v>78</v>
      </c>
      <c r="D19" s="39" t="s">
        <v>53</v>
      </c>
      <c r="E19" s="40"/>
      <c r="F19" s="40"/>
      <c r="G19" s="40"/>
      <c r="H19" s="43"/>
      <c r="I19" s="40"/>
      <c r="J19" s="40"/>
      <c r="K19" s="40"/>
      <c r="L19" s="40"/>
      <c r="M19" s="40"/>
      <c r="N19" s="40"/>
      <c r="O19" s="20">
        <v>0.2</v>
      </c>
      <c r="P19" s="20">
        <v>0.4</v>
      </c>
      <c r="Q19" s="20">
        <v>0.2</v>
      </c>
      <c r="R19" s="20">
        <v>0.4</v>
      </c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1">
        <v>170000</v>
      </c>
    </row>
    <row r="20" spans="1:41" ht="20.25" customHeight="1">
      <c r="A20" s="46"/>
      <c r="B20" s="46"/>
      <c r="C20" s="47"/>
      <c r="D20" s="47"/>
      <c r="E20" s="48"/>
      <c r="F20" s="48"/>
      <c r="G20" s="48"/>
      <c r="H20" s="49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2"/>
    </row>
    <row r="21" spans="1:41" ht="20.25" customHeight="1">
      <c r="H21" s="50"/>
    </row>
    <row r="22" spans="1:41" ht="18.75" customHeight="1">
      <c r="H22" s="50"/>
    </row>
    <row r="23" spans="1:41" ht="22.5" customHeight="1">
      <c r="A23" s="157" t="s">
        <v>86</v>
      </c>
      <c r="B23" s="157"/>
      <c r="C23" s="157"/>
      <c r="D23" s="157"/>
      <c r="E23" s="157"/>
      <c r="F23" s="157"/>
      <c r="G23" s="28"/>
      <c r="H23" s="28"/>
    </row>
    <row r="24" spans="1:41" s="123" customFormat="1" ht="20.25" customHeight="1">
      <c r="A24" s="113" t="s">
        <v>63</v>
      </c>
      <c r="B24" s="113"/>
      <c r="C24" s="113" t="s">
        <v>90</v>
      </c>
      <c r="D24" s="113" t="s">
        <v>2</v>
      </c>
      <c r="E24" s="113" t="s">
        <v>149</v>
      </c>
      <c r="F24" s="125" t="s">
        <v>131</v>
      </c>
      <c r="H24" s="123" t="s">
        <v>147</v>
      </c>
      <c r="K24" s="124"/>
      <c r="L24" s="124"/>
      <c r="M24" s="123" t="s">
        <v>148</v>
      </c>
      <c r="AN24" s="124">
        <v>100000000</v>
      </c>
      <c r="AO24" s="124"/>
    </row>
    <row r="25" spans="1:41" s="84" customFormat="1" ht="17.25" customHeight="1">
      <c r="A25" s="79">
        <v>1</v>
      </c>
      <c r="B25" s="80" t="s">
        <v>115</v>
      </c>
      <c r="C25" s="81" t="s">
        <v>101</v>
      </c>
      <c r="D25" s="109" t="s">
        <v>129</v>
      </c>
      <c r="E25" s="82">
        <v>230</v>
      </c>
      <c r="F25" s="83"/>
      <c r="G25" s="84">
        <f>+F25*25%</f>
        <v>0</v>
      </c>
      <c r="H25" s="84">
        <f t="shared" ref="H25:H37" si="0">+F25+G25</f>
        <v>0</v>
      </c>
      <c r="I25" s="84">
        <f>+E25*H25</f>
        <v>0</v>
      </c>
      <c r="J25" s="84">
        <f>+H25-F25</f>
        <v>0</v>
      </c>
      <c r="M25" s="84">
        <v>35776</v>
      </c>
      <c r="N25" s="84">
        <f t="shared" ref="N25:N37" si="1">+E25*M25</f>
        <v>8228480</v>
      </c>
      <c r="AN25" s="85">
        <f>+AN24*0.03%</f>
        <v>29999.999999999996</v>
      </c>
      <c r="AO25" s="85"/>
    </row>
    <row r="26" spans="1:41" s="84" customFormat="1" ht="24.75" customHeight="1">
      <c r="A26" s="79">
        <v>2</v>
      </c>
      <c r="B26" s="80" t="s">
        <v>116</v>
      </c>
      <c r="C26" s="81" t="s">
        <v>102</v>
      </c>
      <c r="D26" s="109" t="s">
        <v>130</v>
      </c>
      <c r="E26" s="82">
        <v>300</v>
      </c>
      <c r="G26" s="84">
        <f t="shared" ref="G26:G37" si="2">+F26*25%</f>
        <v>0</v>
      </c>
      <c r="H26" s="84">
        <f t="shared" si="0"/>
        <v>0</v>
      </c>
      <c r="I26" s="84">
        <f t="shared" ref="I26:I37" si="3">+E26*H26</f>
        <v>0</v>
      </c>
      <c r="J26" s="84">
        <f>+H26-F26</f>
        <v>0</v>
      </c>
      <c r="M26" s="84">
        <v>33790</v>
      </c>
      <c r="N26" s="84">
        <f t="shared" si="1"/>
        <v>10137000</v>
      </c>
      <c r="AN26" s="85">
        <f>+AN25*730</f>
        <v>21899999.999999996</v>
      </c>
      <c r="AO26" s="85"/>
    </row>
    <row r="27" spans="1:41" s="84" customFormat="1" ht="17.25" customHeight="1">
      <c r="A27" s="79">
        <v>3</v>
      </c>
      <c r="B27" s="80" t="s">
        <v>117</v>
      </c>
      <c r="C27" s="81" t="s">
        <v>103</v>
      </c>
      <c r="D27" s="109" t="s">
        <v>129</v>
      </c>
      <c r="E27" s="82">
        <v>300</v>
      </c>
      <c r="G27" s="84">
        <f t="shared" si="2"/>
        <v>0</v>
      </c>
      <c r="H27" s="84">
        <f t="shared" si="0"/>
        <v>0</v>
      </c>
      <c r="I27" s="84">
        <f t="shared" si="3"/>
        <v>0</v>
      </c>
      <c r="J27" s="84">
        <f>+H27-F27</f>
        <v>0</v>
      </c>
      <c r="M27" s="84">
        <v>34612</v>
      </c>
      <c r="N27" s="84">
        <f t="shared" si="1"/>
        <v>10383600</v>
      </c>
      <c r="AN27" s="85">
        <f>+AN26+AN21</f>
        <v>21899999.999999996</v>
      </c>
      <c r="AO27" s="85"/>
    </row>
    <row r="28" spans="1:41" s="84" customFormat="1" ht="17.25" customHeight="1">
      <c r="A28" s="79">
        <v>4</v>
      </c>
      <c r="B28" s="80" t="s">
        <v>118</v>
      </c>
      <c r="C28" s="81" t="s">
        <v>104</v>
      </c>
      <c r="D28" s="109" t="s">
        <v>129</v>
      </c>
      <c r="E28" s="82">
        <v>100</v>
      </c>
      <c r="G28" s="84">
        <f t="shared" si="2"/>
        <v>0</v>
      </c>
      <c r="H28" s="84">
        <f t="shared" si="0"/>
        <v>0</v>
      </c>
      <c r="I28" s="84">
        <f t="shared" si="3"/>
        <v>0</v>
      </c>
      <c r="J28" s="84">
        <f>+H28-F28</f>
        <v>0</v>
      </c>
      <c r="M28" s="84">
        <v>40058</v>
      </c>
      <c r="N28" s="84">
        <f t="shared" si="1"/>
        <v>4005800</v>
      </c>
      <c r="AN28" s="85">
        <v>150000000</v>
      </c>
      <c r="AO28" s="85"/>
    </row>
    <row r="29" spans="1:41" s="84" customFormat="1" ht="17.25" customHeight="1">
      <c r="A29" s="79">
        <v>5</v>
      </c>
      <c r="B29" s="80" t="s">
        <v>119</v>
      </c>
      <c r="C29" s="81" t="s">
        <v>105</v>
      </c>
      <c r="D29" s="109" t="s">
        <v>129</v>
      </c>
      <c r="E29" s="82">
        <v>100</v>
      </c>
      <c r="G29" s="84">
        <f t="shared" si="2"/>
        <v>0</v>
      </c>
      <c r="H29" s="84">
        <f t="shared" si="0"/>
        <v>0</v>
      </c>
      <c r="I29" s="84">
        <f t="shared" si="3"/>
        <v>0</v>
      </c>
      <c r="J29" s="84">
        <f>+H29-F29</f>
        <v>0</v>
      </c>
      <c r="M29" s="84">
        <v>36939</v>
      </c>
      <c r="N29" s="84">
        <f t="shared" si="1"/>
        <v>3693900</v>
      </c>
      <c r="O29" s="84">
        <f>SUM(N25:N29)</f>
        <v>36448780</v>
      </c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N29" s="85">
        <f>+AN27+AN28</f>
        <v>171900000</v>
      </c>
      <c r="AO29" s="85"/>
    </row>
    <row r="30" spans="1:41" s="84" customFormat="1" ht="17.25" customHeight="1">
      <c r="A30" s="79">
        <v>6</v>
      </c>
      <c r="B30" s="80" t="s">
        <v>120</v>
      </c>
      <c r="C30" s="81" t="s">
        <v>106</v>
      </c>
      <c r="D30" s="109" t="s">
        <v>130</v>
      </c>
      <c r="E30" s="87">
        <v>200</v>
      </c>
      <c r="G30" s="84">
        <f t="shared" si="2"/>
        <v>0</v>
      </c>
      <c r="H30" s="84">
        <f t="shared" si="0"/>
        <v>0</v>
      </c>
      <c r="I30" s="84">
        <f t="shared" si="3"/>
        <v>0</v>
      </c>
      <c r="J30" s="84">
        <f>+I30*70%</f>
        <v>0</v>
      </c>
      <c r="K30" s="86">
        <f>+AO65</f>
        <v>0</v>
      </c>
      <c r="M30" s="84">
        <v>35340</v>
      </c>
      <c r="N30" s="84">
        <f t="shared" si="1"/>
        <v>7068000</v>
      </c>
      <c r="AN30" s="85"/>
      <c r="AO30" s="85"/>
    </row>
    <row r="31" spans="1:41" s="84" customFormat="1" ht="17.25" customHeight="1">
      <c r="A31" s="79">
        <v>7</v>
      </c>
      <c r="B31" s="80" t="s">
        <v>121</v>
      </c>
      <c r="C31" s="88" t="s">
        <v>107</v>
      </c>
      <c r="D31" s="109" t="s">
        <v>130</v>
      </c>
      <c r="E31" s="87">
        <v>200</v>
      </c>
      <c r="G31" s="84">
        <f t="shared" si="2"/>
        <v>0</v>
      </c>
      <c r="H31" s="84">
        <f t="shared" si="0"/>
        <v>0</v>
      </c>
      <c r="I31" s="84">
        <f t="shared" si="3"/>
        <v>0</v>
      </c>
      <c r="J31" s="84">
        <f t="shared" ref="J31:J34" si="4">+I31*70%</f>
        <v>0</v>
      </c>
      <c r="K31" s="84">
        <f>+I30-K30</f>
        <v>0</v>
      </c>
      <c r="M31" s="84">
        <v>44000</v>
      </c>
      <c r="N31" s="84">
        <f t="shared" si="1"/>
        <v>8800000</v>
      </c>
      <c r="AN31" s="85"/>
      <c r="AO31" s="85"/>
    </row>
    <row r="32" spans="1:41" s="84" customFormat="1" ht="17.25" customHeight="1">
      <c r="A32" s="79">
        <v>8</v>
      </c>
      <c r="B32" s="80" t="s">
        <v>122</v>
      </c>
      <c r="C32" s="88" t="s">
        <v>108</v>
      </c>
      <c r="D32" s="109" t="s">
        <v>130</v>
      </c>
      <c r="E32" s="87">
        <v>80</v>
      </c>
      <c r="G32" s="84">
        <f t="shared" si="2"/>
        <v>0</v>
      </c>
      <c r="H32" s="84">
        <f t="shared" si="0"/>
        <v>0</v>
      </c>
      <c r="I32" s="84">
        <f t="shared" si="3"/>
        <v>0</v>
      </c>
      <c r="J32" s="84">
        <f t="shared" si="4"/>
        <v>0</v>
      </c>
      <c r="K32" s="84">
        <f t="shared" ref="K32:K34" si="5">+I31-K31</f>
        <v>0</v>
      </c>
      <c r="M32" s="84">
        <v>38000</v>
      </c>
      <c r="N32" s="84">
        <f t="shared" si="1"/>
        <v>3040000</v>
      </c>
      <c r="AN32" s="85"/>
      <c r="AO32" s="85"/>
    </row>
    <row r="33" spans="1:41" s="84" customFormat="1" ht="17.25" customHeight="1">
      <c r="A33" s="79">
        <v>9</v>
      </c>
      <c r="B33" s="80" t="s">
        <v>123</v>
      </c>
      <c r="C33" s="89" t="s">
        <v>109</v>
      </c>
      <c r="D33" s="109" t="s">
        <v>130</v>
      </c>
      <c r="E33" s="87">
        <v>100</v>
      </c>
      <c r="G33" s="84">
        <f t="shared" si="2"/>
        <v>0</v>
      </c>
      <c r="H33" s="84">
        <f t="shared" si="0"/>
        <v>0</v>
      </c>
      <c r="I33" s="84">
        <f t="shared" si="3"/>
        <v>0</v>
      </c>
      <c r="J33" s="84">
        <f t="shared" si="4"/>
        <v>0</v>
      </c>
      <c r="K33" s="84">
        <f t="shared" si="5"/>
        <v>0</v>
      </c>
      <c r="M33" s="84">
        <v>78500</v>
      </c>
      <c r="N33" s="84">
        <f t="shared" si="1"/>
        <v>7850000</v>
      </c>
      <c r="O33" s="84">
        <f>SUM(N30:N33)</f>
        <v>26758000</v>
      </c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N33" s="85"/>
      <c r="AO33" s="85"/>
    </row>
    <row r="34" spans="1:41" s="84" customFormat="1" ht="17.25" customHeight="1">
      <c r="A34" s="79">
        <v>10</v>
      </c>
      <c r="B34" s="80" t="s">
        <v>124</v>
      </c>
      <c r="C34" s="89" t="s">
        <v>110</v>
      </c>
      <c r="D34" s="109" t="s">
        <v>130</v>
      </c>
      <c r="E34" s="87">
        <v>90</v>
      </c>
      <c r="G34" s="84">
        <f t="shared" si="2"/>
        <v>0</v>
      </c>
      <c r="H34" s="84">
        <f t="shared" si="0"/>
        <v>0</v>
      </c>
      <c r="I34" s="84">
        <f t="shared" si="3"/>
        <v>0</v>
      </c>
      <c r="J34" s="84">
        <f t="shared" si="4"/>
        <v>0</v>
      </c>
      <c r="K34" s="84">
        <f t="shared" si="5"/>
        <v>0</v>
      </c>
      <c r="M34" s="84">
        <v>36500</v>
      </c>
      <c r="N34" s="84">
        <f t="shared" si="1"/>
        <v>3285000</v>
      </c>
      <c r="AN34" s="85"/>
      <c r="AO34" s="85"/>
    </row>
    <row r="35" spans="1:41" s="53" customFormat="1" ht="17.25" customHeight="1">
      <c r="A35" s="70">
        <v>11</v>
      </c>
      <c r="B35" s="57" t="s">
        <v>125</v>
      </c>
      <c r="C35" s="77" t="s">
        <v>111</v>
      </c>
      <c r="D35" s="110" t="s">
        <v>130</v>
      </c>
      <c r="E35" s="61">
        <v>130</v>
      </c>
      <c r="G35" s="53">
        <f t="shared" si="2"/>
        <v>0</v>
      </c>
      <c r="H35" s="53">
        <f t="shared" si="0"/>
        <v>0</v>
      </c>
      <c r="I35" s="53">
        <f t="shared" si="3"/>
        <v>0</v>
      </c>
      <c r="J35" s="53">
        <f>+H35-F35</f>
        <v>0</v>
      </c>
      <c r="M35" s="53">
        <v>33100</v>
      </c>
      <c r="N35" s="53">
        <f t="shared" si="1"/>
        <v>4303000</v>
      </c>
      <c r="AN35" s="54"/>
      <c r="AO35" s="54"/>
    </row>
    <row r="36" spans="1:41" s="53" customFormat="1" ht="17.25" customHeight="1">
      <c r="A36" s="70">
        <v>12</v>
      </c>
      <c r="B36" s="57" t="s">
        <v>126</v>
      </c>
      <c r="C36" s="77" t="s">
        <v>112</v>
      </c>
      <c r="D36" s="110" t="s">
        <v>130</v>
      </c>
      <c r="E36" s="61">
        <v>110</v>
      </c>
      <c r="G36" s="53">
        <f t="shared" si="2"/>
        <v>0</v>
      </c>
      <c r="H36" s="53">
        <f t="shared" si="0"/>
        <v>0</v>
      </c>
      <c r="I36" s="53">
        <f t="shared" si="3"/>
        <v>0</v>
      </c>
      <c r="J36" s="53">
        <f>+H36-F36</f>
        <v>0</v>
      </c>
      <c r="M36" s="53">
        <v>35000</v>
      </c>
      <c r="N36" s="53">
        <f t="shared" si="1"/>
        <v>3850000</v>
      </c>
      <c r="AN36" s="54"/>
      <c r="AO36" s="54"/>
    </row>
    <row r="37" spans="1:41" s="53" customFormat="1" ht="17.25" customHeight="1">
      <c r="A37" s="70">
        <v>13</v>
      </c>
      <c r="B37" s="57" t="s">
        <v>127</v>
      </c>
      <c r="C37" s="77" t="s">
        <v>113</v>
      </c>
      <c r="D37" s="110" t="s">
        <v>130</v>
      </c>
      <c r="E37" s="60">
        <v>120</v>
      </c>
      <c r="G37" s="53">
        <f t="shared" si="2"/>
        <v>0</v>
      </c>
      <c r="H37" s="53">
        <f t="shared" si="0"/>
        <v>0</v>
      </c>
      <c r="I37" s="53">
        <f t="shared" si="3"/>
        <v>0</v>
      </c>
      <c r="J37" s="53">
        <f>+H37-F37</f>
        <v>0</v>
      </c>
      <c r="M37" s="53">
        <v>43000</v>
      </c>
      <c r="N37" s="53">
        <f t="shared" si="1"/>
        <v>5160000</v>
      </c>
      <c r="AN37" s="54"/>
      <c r="AO37" s="54"/>
    </row>
    <row r="38" spans="1:41" s="53" customFormat="1" ht="17.25" customHeight="1">
      <c r="A38" s="70">
        <v>14</v>
      </c>
      <c r="B38" s="57" t="s">
        <v>128</v>
      </c>
      <c r="C38" s="74" t="s">
        <v>114</v>
      </c>
      <c r="D38" s="110" t="s">
        <v>130</v>
      </c>
      <c r="E38" s="60">
        <v>110</v>
      </c>
      <c r="AN38" s="54"/>
      <c r="AO38" s="54"/>
    </row>
    <row r="39" spans="1:41" s="53" customFormat="1" ht="17.25" customHeight="1">
      <c r="A39" s="70"/>
      <c r="B39" s="57"/>
      <c r="C39" s="59"/>
      <c r="D39" s="110"/>
      <c r="E39" s="60"/>
      <c r="AN39" s="54"/>
      <c r="AO39" s="54"/>
    </row>
    <row r="40" spans="1:41" s="53" customFormat="1" ht="17.25" customHeight="1">
      <c r="A40" s="70"/>
      <c r="B40" s="57"/>
      <c r="C40" s="59"/>
      <c r="D40" s="110"/>
      <c r="E40" s="60"/>
      <c r="AN40" s="54"/>
      <c r="AO40" s="54"/>
    </row>
    <row r="41" spans="1:41" s="53" customFormat="1" ht="17.25" customHeight="1">
      <c r="A41" s="70"/>
      <c r="B41" s="57"/>
      <c r="C41" s="59"/>
      <c r="D41" s="110"/>
      <c r="E41" s="60"/>
      <c r="AN41" s="54"/>
      <c r="AO41" s="54"/>
    </row>
    <row r="42" spans="1:41" s="53" customFormat="1" ht="17.25" customHeight="1">
      <c r="A42" s="70"/>
      <c r="B42" s="57"/>
      <c r="C42" s="59"/>
      <c r="D42" s="110"/>
      <c r="E42" s="60"/>
      <c r="AN42" s="54"/>
      <c r="AO42" s="54"/>
    </row>
    <row r="43" spans="1:41" s="53" customFormat="1" ht="17.25" customHeight="1">
      <c r="A43" s="70"/>
      <c r="B43" s="57"/>
      <c r="C43" s="59"/>
      <c r="D43" s="110"/>
      <c r="E43" s="60"/>
      <c r="AN43" s="54"/>
      <c r="AO43" s="54"/>
    </row>
    <row r="44" spans="1:41" s="53" customFormat="1" ht="19.5" customHeight="1">
      <c r="A44" s="158" t="s">
        <v>87</v>
      </c>
      <c r="B44" s="158"/>
      <c r="C44" s="158"/>
      <c r="D44" s="158"/>
      <c r="E44" s="71">
        <f>SUM(E25:E43)</f>
        <v>2170</v>
      </c>
      <c r="F44" s="62"/>
      <c r="G44" s="72"/>
      <c r="H44" s="62"/>
      <c r="K44" s="73"/>
      <c r="L44" s="54"/>
      <c r="M44" s="54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N44" s="54"/>
      <c r="AO44" s="54"/>
    </row>
    <row r="45" spans="1:41" ht="19.5" customHeight="1">
      <c r="A45" s="56"/>
      <c r="B45" s="56"/>
      <c r="C45" s="56"/>
      <c r="D45" s="56"/>
      <c r="E45" s="42"/>
      <c r="G45" s="52"/>
      <c r="H45" s="52"/>
      <c r="K45" s="51"/>
    </row>
    <row r="46" spans="1:41" ht="19.5" customHeight="1">
      <c r="A46" s="56"/>
      <c r="B46" s="56"/>
      <c r="C46" s="56"/>
      <c r="D46" s="56"/>
      <c r="E46" s="42"/>
      <c r="G46" s="52"/>
      <c r="H46" s="52"/>
      <c r="K46" s="51"/>
    </row>
    <row r="47" spans="1:41" ht="19.5" customHeight="1">
      <c r="A47" s="56"/>
      <c r="B47" s="56"/>
      <c r="C47" s="56"/>
      <c r="D47" s="56"/>
      <c r="E47" s="42"/>
      <c r="G47" s="52"/>
      <c r="H47" s="52"/>
      <c r="K47" s="51"/>
    </row>
    <row r="48" spans="1:41">
      <c r="E48" s="50"/>
    </row>
    <row r="49" spans="1:44">
      <c r="A49" s="159" t="s">
        <v>88</v>
      </c>
      <c r="B49" s="159"/>
      <c r="C49" s="159"/>
      <c r="D49" s="159"/>
      <c r="E49" s="159"/>
      <c r="F49" s="159"/>
      <c r="G49" s="159"/>
    </row>
    <row r="50" spans="1:44" s="115" customFormat="1" ht="21" customHeight="1">
      <c r="A50" s="139" t="s">
        <v>63</v>
      </c>
      <c r="B50" s="144" t="s">
        <v>89</v>
      </c>
      <c r="C50" s="139" t="s">
        <v>90</v>
      </c>
      <c r="D50" s="139" t="s">
        <v>150</v>
      </c>
      <c r="E50" s="139"/>
      <c r="F50" s="139" t="s">
        <v>151</v>
      </c>
      <c r="G50" s="139"/>
      <c r="H50" s="139" t="s">
        <v>152</v>
      </c>
      <c r="I50" s="139"/>
      <c r="J50" s="139" t="s">
        <v>153</v>
      </c>
      <c r="K50" s="139"/>
      <c r="L50" s="140" t="s">
        <v>154</v>
      </c>
      <c r="M50" s="141"/>
      <c r="N50" s="139" t="s">
        <v>155</v>
      </c>
      <c r="O50" s="139"/>
      <c r="P50" s="149" t="s">
        <v>156</v>
      </c>
      <c r="Q50" s="150"/>
      <c r="R50" s="147" t="s">
        <v>157</v>
      </c>
      <c r="S50" s="148"/>
      <c r="T50" s="151" t="s">
        <v>67</v>
      </c>
      <c r="U50" s="152"/>
      <c r="V50" s="153" t="s">
        <v>69</v>
      </c>
      <c r="W50" s="154"/>
      <c r="X50" s="147" t="s">
        <v>158</v>
      </c>
      <c r="Y50" s="148"/>
      <c r="Z50" s="147" t="s">
        <v>159</v>
      </c>
      <c r="AA50" s="148"/>
      <c r="AB50" s="147" t="s">
        <v>160</v>
      </c>
      <c r="AC50" s="148"/>
      <c r="AD50" s="149" t="s">
        <v>161</v>
      </c>
      <c r="AE50" s="150"/>
      <c r="AF50" s="147" t="s">
        <v>154</v>
      </c>
      <c r="AG50" s="148"/>
      <c r="AH50" s="147" t="s">
        <v>162</v>
      </c>
      <c r="AI50" s="148"/>
      <c r="AJ50" s="127"/>
      <c r="AK50" s="127"/>
      <c r="AL50" s="142" t="s">
        <v>91</v>
      </c>
      <c r="AM50" s="144" t="s">
        <v>92</v>
      </c>
      <c r="AN50" s="137" t="s">
        <v>93</v>
      </c>
      <c r="AO50" s="112" t="s">
        <v>94</v>
      </c>
      <c r="AP50" s="113" t="s">
        <v>95</v>
      </c>
      <c r="AQ50" s="114" t="s">
        <v>96</v>
      </c>
    </row>
    <row r="51" spans="1:44" s="116" customFormat="1" ht="15.75" customHeight="1">
      <c r="A51" s="139"/>
      <c r="B51" s="145"/>
      <c r="C51" s="139"/>
      <c r="D51" s="113" t="s">
        <v>97</v>
      </c>
      <c r="E51" s="113" t="s">
        <v>98</v>
      </c>
      <c r="F51" s="113" t="s">
        <v>97</v>
      </c>
      <c r="G51" s="113" t="s">
        <v>98</v>
      </c>
      <c r="H51" s="113" t="s">
        <v>97</v>
      </c>
      <c r="I51" s="126" t="s">
        <v>98</v>
      </c>
      <c r="J51" s="113" t="s">
        <v>97</v>
      </c>
      <c r="K51" s="112" t="s">
        <v>98</v>
      </c>
      <c r="L51" s="112" t="s">
        <v>97</v>
      </c>
      <c r="M51" s="112" t="s">
        <v>98</v>
      </c>
      <c r="N51" s="113" t="s">
        <v>97</v>
      </c>
      <c r="O51" s="113" t="s">
        <v>98</v>
      </c>
      <c r="P51" s="113" t="s">
        <v>97</v>
      </c>
      <c r="Q51" s="113" t="s">
        <v>98</v>
      </c>
      <c r="R51" s="113" t="s">
        <v>97</v>
      </c>
      <c r="S51" s="113" t="s">
        <v>98</v>
      </c>
      <c r="T51" s="113" t="s">
        <v>97</v>
      </c>
      <c r="U51" s="113" t="s">
        <v>98</v>
      </c>
      <c r="V51" s="113" t="s">
        <v>97</v>
      </c>
      <c r="W51" s="113" t="s">
        <v>98</v>
      </c>
      <c r="X51" s="113" t="s">
        <v>97</v>
      </c>
      <c r="Y51" s="113" t="s">
        <v>98</v>
      </c>
      <c r="Z51" s="113" t="s">
        <v>97</v>
      </c>
      <c r="AA51" s="113" t="s">
        <v>98</v>
      </c>
      <c r="AB51" s="113" t="s">
        <v>97</v>
      </c>
      <c r="AC51" s="113" t="s">
        <v>98</v>
      </c>
      <c r="AD51" s="113" t="s">
        <v>97</v>
      </c>
      <c r="AE51" s="113" t="s">
        <v>98</v>
      </c>
      <c r="AF51" s="113" t="s">
        <v>97</v>
      </c>
      <c r="AG51" s="113" t="s">
        <v>98</v>
      </c>
      <c r="AH51" s="113" t="s">
        <v>97</v>
      </c>
      <c r="AI51" s="113" t="s">
        <v>98</v>
      </c>
      <c r="AJ51" s="113"/>
      <c r="AK51" s="113"/>
      <c r="AL51" s="143"/>
      <c r="AM51" s="145"/>
      <c r="AN51" s="138"/>
      <c r="AO51" s="118"/>
      <c r="AP51" s="119"/>
      <c r="AQ51" s="119"/>
      <c r="AR51" s="115"/>
    </row>
    <row r="52" spans="1:44" s="53" customFormat="1" ht="15.75">
      <c r="A52" s="58">
        <v>1</v>
      </c>
      <c r="B52" s="57" t="s">
        <v>115</v>
      </c>
      <c r="C52" s="76" t="s">
        <v>101</v>
      </c>
      <c r="D52" s="60">
        <f>E5*E25</f>
        <v>161</v>
      </c>
      <c r="E52" s="60">
        <f>+D52*$AM$5</f>
        <v>9660000</v>
      </c>
      <c r="F52" s="60">
        <f>+E25*E6</f>
        <v>115</v>
      </c>
      <c r="G52" s="60">
        <f>+F52*$AM$6</f>
        <v>1380000</v>
      </c>
      <c r="H52" s="60">
        <f>1*E25</f>
        <v>230</v>
      </c>
      <c r="I52" s="92">
        <f>+E25*AM7</f>
        <v>6900000</v>
      </c>
      <c r="J52" s="60"/>
      <c r="K52" s="61"/>
      <c r="L52" s="61"/>
      <c r="M52" s="61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>
        <f>E52+G52+I52+K52+M52+O52+Q52+S52+U52+W52+Y52+AA52+AC52+AE52+AG52+AI52</f>
        <v>17940000</v>
      </c>
      <c r="AM52" s="60">
        <f>$AM$65/$AL$65*$AL52</f>
        <v>0</v>
      </c>
      <c r="AN52" s="61">
        <f>$AN$65/$AL$65*$AL52</f>
        <v>0</v>
      </c>
      <c r="AO52" s="69"/>
      <c r="AP52" s="60">
        <f>+E25</f>
        <v>230</v>
      </c>
      <c r="AQ52" s="60">
        <f>+AO52/AP52</f>
        <v>0</v>
      </c>
      <c r="AR52" s="62"/>
    </row>
    <row r="53" spans="1:44" s="53" customFormat="1" ht="22.5" customHeight="1">
      <c r="A53" s="58">
        <v>2</v>
      </c>
      <c r="B53" s="57" t="s">
        <v>116</v>
      </c>
      <c r="C53" s="76" t="s">
        <v>102</v>
      </c>
      <c r="D53" s="60"/>
      <c r="E53" s="60"/>
      <c r="F53" s="75"/>
      <c r="G53" s="60"/>
      <c r="H53" s="60">
        <f>1*E26</f>
        <v>300</v>
      </c>
      <c r="I53" s="92">
        <f>+E26*AM7</f>
        <v>9000000</v>
      </c>
      <c r="J53" s="60">
        <f>+E26*F8</f>
        <v>90</v>
      </c>
      <c r="K53" s="61">
        <f>+J53*AM8</f>
        <v>22500000</v>
      </c>
      <c r="L53" s="61"/>
      <c r="M53" s="61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>
        <f t="shared" ref="AL53:AL64" si="6">E53+G53+I53+K53+M53+O53+Q53+S53+U53+W53+Y53+AA53+AC53+AE53+AG53+AI53</f>
        <v>31500000</v>
      </c>
      <c r="AM53" s="60">
        <f>$AM$65/$AL$65*$AL53</f>
        <v>0</v>
      </c>
      <c r="AN53" s="61">
        <f>$AN$65/$AL$65*$AL53</f>
        <v>0</v>
      </c>
      <c r="AO53" s="61"/>
      <c r="AP53" s="60">
        <f>+E26</f>
        <v>300</v>
      </c>
      <c r="AQ53" s="60">
        <f>+AO53/AP53</f>
        <v>0</v>
      </c>
      <c r="AR53" s="62"/>
    </row>
    <row r="54" spans="1:44" s="53" customFormat="1" ht="18" customHeight="1">
      <c r="A54" s="58">
        <v>3</v>
      </c>
      <c r="B54" s="57" t="s">
        <v>117</v>
      </c>
      <c r="C54" s="76" t="s">
        <v>103</v>
      </c>
      <c r="D54" s="60"/>
      <c r="E54" s="60"/>
      <c r="F54" s="60"/>
      <c r="G54" s="60"/>
      <c r="H54" s="60"/>
      <c r="I54" s="92">
        <v>20000</v>
      </c>
      <c r="J54" s="60"/>
      <c r="K54" s="61"/>
      <c r="L54" s="61">
        <f>+E27*G9</f>
        <v>60</v>
      </c>
      <c r="M54" s="61">
        <f>+L54*AM9</f>
        <v>16200000</v>
      </c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>
        <f t="shared" si="6"/>
        <v>16220000</v>
      </c>
      <c r="AM54" s="60">
        <f>$AM$65/$AL$65*$AL54</f>
        <v>0</v>
      </c>
      <c r="AN54" s="61">
        <f>$AN$65/$AL$65*$AL54</f>
        <v>0</v>
      </c>
      <c r="AO54" s="61"/>
      <c r="AP54" s="60">
        <f>+E27</f>
        <v>300</v>
      </c>
      <c r="AQ54" s="60">
        <f>+AO54/AP54</f>
        <v>0</v>
      </c>
      <c r="AR54" s="62"/>
    </row>
    <row r="55" spans="1:44" s="53" customFormat="1" ht="15.75">
      <c r="A55" s="58">
        <v>4</v>
      </c>
      <c r="B55" s="57" t="s">
        <v>118</v>
      </c>
      <c r="C55" s="76" t="s">
        <v>104</v>
      </c>
      <c r="D55" s="75"/>
      <c r="E55" s="60"/>
      <c r="F55" s="75">
        <f>E28*H6</f>
        <v>50</v>
      </c>
      <c r="G55" s="60">
        <f>+F55*AM6</f>
        <v>600000</v>
      </c>
      <c r="H55" s="60"/>
      <c r="I55" s="92">
        <v>20000</v>
      </c>
      <c r="J55" s="60">
        <f>+E28*H8</f>
        <v>10</v>
      </c>
      <c r="K55" s="61">
        <f>+J55*AM8</f>
        <v>2500000</v>
      </c>
      <c r="L55" s="61">
        <f>+E28*H9</f>
        <v>10</v>
      </c>
      <c r="M55" s="61">
        <f>+L55*AM9</f>
        <v>2700000</v>
      </c>
      <c r="N55" s="60">
        <f>+E28*H10</f>
        <v>20</v>
      </c>
      <c r="O55" s="60">
        <f>+N55*AM10</f>
        <v>2600000</v>
      </c>
      <c r="P55" s="60">
        <f>+E28*H11</f>
        <v>10</v>
      </c>
      <c r="Q55" s="60">
        <f>+P55*AM11</f>
        <v>2500000</v>
      </c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>
        <f t="shared" si="6"/>
        <v>10920000</v>
      </c>
      <c r="AM55" s="60">
        <f>$AM$65/$AL$65*$AL55</f>
        <v>0</v>
      </c>
      <c r="AN55" s="61">
        <f>$AN$65/$AL$65*$AL55</f>
        <v>0</v>
      </c>
      <c r="AO55" s="61"/>
      <c r="AP55" s="60">
        <f>+E28</f>
        <v>100</v>
      </c>
      <c r="AQ55" s="60">
        <f>+AO55/AP55</f>
        <v>0</v>
      </c>
      <c r="AR55" s="62"/>
    </row>
    <row r="56" spans="1:44" s="53" customFormat="1" ht="15.75">
      <c r="A56" s="58">
        <v>5</v>
      </c>
      <c r="B56" s="57" t="s">
        <v>119</v>
      </c>
      <c r="C56" s="76" t="s">
        <v>105</v>
      </c>
      <c r="D56" s="60"/>
      <c r="E56" s="60"/>
      <c r="F56" s="60">
        <f>+E29*I6</f>
        <v>50</v>
      </c>
      <c r="G56" s="60">
        <f>+F56*AM6</f>
        <v>600000</v>
      </c>
      <c r="H56" s="60"/>
      <c r="I56" s="92">
        <v>20000</v>
      </c>
      <c r="J56" s="60">
        <f>+E29*I8</f>
        <v>10</v>
      </c>
      <c r="K56" s="61">
        <f>+J56*AM8</f>
        <v>2500000</v>
      </c>
      <c r="L56" s="61"/>
      <c r="M56" s="61"/>
      <c r="N56" s="60"/>
      <c r="O56" s="60"/>
      <c r="P56" s="60">
        <f>+E29*I11</f>
        <v>10</v>
      </c>
      <c r="Q56" s="60">
        <f>+P56*AM11</f>
        <v>2500000</v>
      </c>
      <c r="R56" s="60">
        <f>+E29*I12</f>
        <v>50</v>
      </c>
      <c r="S56" s="60">
        <f>+R56*AM12</f>
        <v>13500000</v>
      </c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>
        <f t="shared" si="6"/>
        <v>19120000</v>
      </c>
      <c r="AM56" s="60">
        <f>$AM$65/$AL$65*$AL56</f>
        <v>0</v>
      </c>
      <c r="AN56" s="61">
        <f>$AN$65/$AL$65*$AL56</f>
        <v>0</v>
      </c>
      <c r="AO56" s="61"/>
      <c r="AP56" s="60">
        <f t="shared" ref="AP56:AP62" si="7">+E29</f>
        <v>100</v>
      </c>
      <c r="AQ56" s="60">
        <f t="shared" ref="AQ56:AQ62" si="8">+AO56/AP56</f>
        <v>0</v>
      </c>
      <c r="AR56" s="62"/>
    </row>
    <row r="57" spans="1:44" s="53" customFormat="1" ht="15.75">
      <c r="A57" s="58">
        <v>6</v>
      </c>
      <c r="B57" s="57" t="s">
        <v>120</v>
      </c>
      <c r="C57" s="76" t="s">
        <v>106</v>
      </c>
      <c r="D57" s="60"/>
      <c r="E57" s="60"/>
      <c r="F57" s="60"/>
      <c r="G57" s="60"/>
      <c r="H57" s="60"/>
      <c r="I57" s="92"/>
      <c r="J57" s="60"/>
      <c r="K57" s="61"/>
      <c r="L57" s="61"/>
      <c r="M57" s="61"/>
      <c r="N57" s="60"/>
      <c r="O57" s="60"/>
      <c r="P57" s="60"/>
      <c r="Q57" s="60"/>
      <c r="R57" s="60"/>
      <c r="S57" s="60"/>
      <c r="T57" s="60">
        <f>+E30*J13</f>
        <v>14.000000000000002</v>
      </c>
      <c r="U57" s="60">
        <f>+T57*AM13</f>
        <v>420000.00000000006</v>
      </c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>
        <f t="shared" si="6"/>
        <v>420000.00000000006</v>
      </c>
      <c r="AM57" s="60"/>
      <c r="AN57" s="61"/>
      <c r="AO57" s="61"/>
      <c r="AP57" s="60">
        <f t="shared" si="7"/>
        <v>200</v>
      </c>
      <c r="AQ57" s="60">
        <f t="shared" si="8"/>
        <v>0</v>
      </c>
      <c r="AR57" s="62"/>
    </row>
    <row r="58" spans="1:44" s="53" customFormat="1" ht="15.75">
      <c r="A58" s="58">
        <v>7</v>
      </c>
      <c r="B58" s="57" t="s">
        <v>121</v>
      </c>
      <c r="C58" s="45" t="s">
        <v>107</v>
      </c>
      <c r="D58" s="60"/>
      <c r="E58" s="60"/>
      <c r="F58" s="60"/>
      <c r="G58" s="60"/>
      <c r="H58" s="60"/>
      <c r="I58" s="92"/>
      <c r="J58" s="60"/>
      <c r="K58" s="61"/>
      <c r="L58" s="61"/>
      <c r="M58" s="61"/>
      <c r="N58" s="60"/>
      <c r="O58" s="60"/>
      <c r="P58" s="60"/>
      <c r="Q58" s="60"/>
      <c r="R58" s="60"/>
      <c r="S58" s="60"/>
      <c r="T58" s="60"/>
      <c r="U58" s="60"/>
      <c r="V58" s="60">
        <f>+E31*K14</f>
        <v>16</v>
      </c>
      <c r="W58" s="60">
        <f>+V58*AM14</f>
        <v>480000</v>
      </c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>
        <f t="shared" si="6"/>
        <v>480000</v>
      </c>
      <c r="AM58" s="60"/>
      <c r="AN58" s="61"/>
      <c r="AO58" s="61"/>
      <c r="AP58" s="60">
        <f t="shared" si="7"/>
        <v>200</v>
      </c>
      <c r="AQ58" s="60">
        <f t="shared" si="8"/>
        <v>0</v>
      </c>
      <c r="AR58" s="62"/>
    </row>
    <row r="59" spans="1:44" s="84" customFormat="1" ht="15.75">
      <c r="A59" s="90">
        <v>8</v>
      </c>
      <c r="B59" s="80" t="s">
        <v>122</v>
      </c>
      <c r="C59" s="36" t="s">
        <v>108</v>
      </c>
      <c r="D59" s="91"/>
      <c r="E59" s="91"/>
      <c r="F59" s="91"/>
      <c r="G59" s="91"/>
      <c r="H59" s="91"/>
      <c r="I59" s="92"/>
      <c r="J59" s="91"/>
      <c r="K59" s="87"/>
      <c r="L59" s="87"/>
      <c r="M59" s="87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>
        <f>+E32*L15</f>
        <v>12</v>
      </c>
      <c r="Y59" s="91">
        <f>+X59*AM15</f>
        <v>300000</v>
      </c>
      <c r="Z59" s="91"/>
      <c r="AA59" s="91">
        <f>+L16*E32</f>
        <v>80</v>
      </c>
      <c r="AB59" s="91">
        <f>+E32*L17</f>
        <v>1.6</v>
      </c>
      <c r="AC59" s="91">
        <f>+AB59*AM17</f>
        <v>320000</v>
      </c>
      <c r="AD59" s="91"/>
      <c r="AE59" s="91"/>
      <c r="AF59" s="91"/>
      <c r="AG59" s="91"/>
      <c r="AH59" s="91"/>
      <c r="AI59" s="91"/>
      <c r="AJ59" s="91"/>
      <c r="AK59" s="91"/>
      <c r="AL59" s="91">
        <f t="shared" si="6"/>
        <v>620080</v>
      </c>
      <c r="AM59" s="91"/>
      <c r="AN59" s="87"/>
      <c r="AO59" s="87"/>
      <c r="AP59" s="60">
        <f t="shared" si="7"/>
        <v>80</v>
      </c>
      <c r="AQ59" s="60">
        <f t="shared" si="8"/>
        <v>0</v>
      </c>
      <c r="AR59" s="83"/>
    </row>
    <row r="60" spans="1:44" s="53" customFormat="1" ht="15.75">
      <c r="A60" s="58">
        <v>9</v>
      </c>
      <c r="B60" s="57" t="s">
        <v>123</v>
      </c>
      <c r="C60" s="44" t="s">
        <v>109</v>
      </c>
      <c r="D60" s="60"/>
      <c r="E60" s="60"/>
      <c r="F60" s="60"/>
      <c r="G60" s="60"/>
      <c r="H60" s="60"/>
      <c r="I60" s="92"/>
      <c r="J60" s="60"/>
      <c r="K60" s="61"/>
      <c r="L60" s="61"/>
      <c r="M60" s="61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>
        <f>+E33*M15</f>
        <v>15</v>
      </c>
      <c r="Y60" s="60">
        <f>+X60*AM15</f>
        <v>375000</v>
      </c>
      <c r="Z60" s="60"/>
      <c r="AA60" s="60">
        <f>+E33*AM16</f>
        <v>400000</v>
      </c>
      <c r="AB60" s="60">
        <f>+E32*L17</f>
        <v>1.6</v>
      </c>
      <c r="AC60" s="60">
        <f>+AB60*AM17</f>
        <v>320000</v>
      </c>
      <c r="AD60" s="60"/>
      <c r="AE60" s="60"/>
      <c r="AF60" s="60"/>
      <c r="AG60" s="60"/>
      <c r="AH60" s="60"/>
      <c r="AI60" s="60"/>
      <c r="AJ60" s="60"/>
      <c r="AK60" s="60"/>
      <c r="AL60" s="60">
        <f t="shared" si="6"/>
        <v>1095000</v>
      </c>
      <c r="AM60" s="60"/>
      <c r="AN60" s="61"/>
      <c r="AO60" s="61"/>
      <c r="AP60" s="60">
        <f t="shared" si="7"/>
        <v>100</v>
      </c>
      <c r="AQ60" s="60">
        <f t="shared" si="8"/>
        <v>0</v>
      </c>
      <c r="AR60" s="62"/>
    </row>
    <row r="61" spans="1:44" s="53" customFormat="1" ht="15.75">
      <c r="A61" s="58">
        <v>10</v>
      </c>
      <c r="B61" s="57" t="s">
        <v>124</v>
      </c>
      <c r="C61" s="44" t="s">
        <v>110</v>
      </c>
      <c r="D61" s="60"/>
      <c r="E61" s="60"/>
      <c r="F61" s="60"/>
      <c r="G61" s="60"/>
      <c r="H61" s="60"/>
      <c r="I61" s="92"/>
      <c r="J61" s="60"/>
      <c r="K61" s="61"/>
      <c r="L61" s="61"/>
      <c r="M61" s="61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f>+E34+N15</f>
        <v>90.15</v>
      </c>
      <c r="Y61" s="60">
        <f>+X61*AM15</f>
        <v>2253750</v>
      </c>
      <c r="Z61" s="60"/>
      <c r="AA61" s="60"/>
      <c r="AB61" s="60"/>
      <c r="AC61" s="60"/>
      <c r="AD61" s="60">
        <f>+E34*N18</f>
        <v>9</v>
      </c>
      <c r="AE61" s="60">
        <f>+AD61*AM18</f>
        <v>1350000</v>
      </c>
      <c r="AF61" s="60"/>
      <c r="AG61" s="60"/>
      <c r="AH61" s="60"/>
      <c r="AI61" s="60"/>
      <c r="AJ61" s="60"/>
      <c r="AK61" s="60"/>
      <c r="AL61" s="60">
        <f t="shared" si="6"/>
        <v>3603750</v>
      </c>
      <c r="AM61" s="60"/>
      <c r="AN61" s="61"/>
      <c r="AO61" s="61"/>
      <c r="AP61" s="60">
        <f t="shared" si="7"/>
        <v>90</v>
      </c>
      <c r="AQ61" s="60">
        <f t="shared" si="8"/>
        <v>0</v>
      </c>
      <c r="AR61" s="62"/>
    </row>
    <row r="62" spans="1:44" s="53" customFormat="1" ht="15.75">
      <c r="A62" s="58"/>
      <c r="B62" s="57"/>
      <c r="C62" s="59"/>
      <c r="D62" s="60"/>
      <c r="E62" s="60"/>
      <c r="F62" s="60"/>
      <c r="G62" s="60"/>
      <c r="H62" s="60"/>
      <c r="I62" s="60"/>
      <c r="J62" s="60"/>
      <c r="K62" s="61"/>
      <c r="L62" s="61"/>
      <c r="M62" s="61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>
        <f t="shared" si="6"/>
        <v>0</v>
      </c>
      <c r="AM62" s="60"/>
      <c r="AN62" s="61"/>
      <c r="AO62" s="61"/>
      <c r="AP62" s="60">
        <f t="shared" si="7"/>
        <v>130</v>
      </c>
      <c r="AQ62" s="60">
        <f t="shared" si="8"/>
        <v>0</v>
      </c>
      <c r="AR62" s="62"/>
    </row>
    <row r="63" spans="1:44" s="53" customFormat="1" ht="15.75">
      <c r="A63" s="58"/>
      <c r="B63" s="57"/>
      <c r="C63" s="59"/>
      <c r="D63" s="60"/>
      <c r="E63" s="60"/>
      <c r="F63" s="60"/>
      <c r="G63" s="60"/>
      <c r="H63" s="60"/>
      <c r="I63" s="60"/>
      <c r="J63" s="60"/>
      <c r="K63" s="61"/>
      <c r="L63" s="61"/>
      <c r="M63" s="61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>
        <f t="shared" si="6"/>
        <v>0</v>
      </c>
      <c r="AM63" s="60"/>
      <c r="AN63" s="61"/>
      <c r="AO63" s="61"/>
      <c r="AP63" s="60"/>
      <c r="AQ63" s="60"/>
      <c r="AR63" s="62"/>
    </row>
    <row r="64" spans="1:44" s="53" customFormat="1">
      <c r="A64" s="58"/>
      <c r="B64" s="58"/>
      <c r="C64" s="59"/>
      <c r="D64" s="60"/>
      <c r="E64" s="60"/>
      <c r="F64" s="60"/>
      <c r="G64" s="60"/>
      <c r="H64" s="60"/>
      <c r="I64" s="60"/>
      <c r="J64" s="60"/>
      <c r="K64" s="61"/>
      <c r="L64" s="61"/>
      <c r="M64" s="61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>
        <f t="shared" si="6"/>
        <v>0</v>
      </c>
      <c r="AM64" s="60"/>
      <c r="AN64" s="61"/>
      <c r="AO64" s="61"/>
      <c r="AP64" s="60"/>
      <c r="AQ64" s="60"/>
      <c r="AR64" s="62"/>
    </row>
    <row r="65" spans="1:44" s="68" customFormat="1">
      <c r="A65" s="63"/>
      <c r="B65" s="63"/>
      <c r="C65" s="64" t="s">
        <v>99</v>
      </c>
      <c r="D65" s="65">
        <f>SUM(D52:D64)</f>
        <v>161</v>
      </c>
      <c r="E65" s="65">
        <f t="shared" ref="E65:AJ65" si="9">SUM(E52:E64)</f>
        <v>9660000</v>
      </c>
      <c r="F65" s="65">
        <f t="shared" si="9"/>
        <v>215</v>
      </c>
      <c r="G65" s="65">
        <f t="shared" si="9"/>
        <v>2580000</v>
      </c>
      <c r="H65" s="65">
        <f t="shared" si="9"/>
        <v>530</v>
      </c>
      <c r="I65" s="65">
        <f t="shared" si="9"/>
        <v>15960000</v>
      </c>
      <c r="J65" s="65">
        <f t="shared" si="9"/>
        <v>110</v>
      </c>
      <c r="K65" s="65">
        <f t="shared" si="9"/>
        <v>27500000</v>
      </c>
      <c r="L65" s="65">
        <f t="shared" si="9"/>
        <v>70</v>
      </c>
      <c r="M65" s="65">
        <f t="shared" si="9"/>
        <v>18900000</v>
      </c>
      <c r="N65" s="65">
        <f t="shared" si="9"/>
        <v>20</v>
      </c>
      <c r="O65" s="65">
        <f t="shared" si="9"/>
        <v>2600000</v>
      </c>
      <c r="P65" s="65">
        <f t="shared" si="9"/>
        <v>20</v>
      </c>
      <c r="Q65" s="65">
        <f t="shared" si="9"/>
        <v>5000000</v>
      </c>
      <c r="R65" s="65">
        <f t="shared" si="9"/>
        <v>50</v>
      </c>
      <c r="S65" s="65">
        <f t="shared" si="9"/>
        <v>13500000</v>
      </c>
      <c r="T65" s="65">
        <f t="shared" si="9"/>
        <v>14.000000000000002</v>
      </c>
      <c r="U65" s="65">
        <f t="shared" si="9"/>
        <v>420000.00000000006</v>
      </c>
      <c r="V65" s="65">
        <f t="shared" si="9"/>
        <v>16</v>
      </c>
      <c r="W65" s="65">
        <f t="shared" si="9"/>
        <v>480000</v>
      </c>
      <c r="X65" s="65">
        <f t="shared" si="9"/>
        <v>117.15</v>
      </c>
      <c r="Y65" s="65">
        <f t="shared" si="9"/>
        <v>2928750</v>
      </c>
      <c r="Z65" s="65">
        <f t="shared" si="9"/>
        <v>0</v>
      </c>
      <c r="AA65" s="65">
        <f t="shared" si="9"/>
        <v>400080</v>
      </c>
      <c r="AB65" s="65">
        <f t="shared" si="9"/>
        <v>3.2</v>
      </c>
      <c r="AC65" s="65">
        <f t="shared" si="9"/>
        <v>640000</v>
      </c>
      <c r="AD65" s="65">
        <f t="shared" si="9"/>
        <v>9</v>
      </c>
      <c r="AE65" s="65">
        <f t="shared" si="9"/>
        <v>1350000</v>
      </c>
      <c r="AF65" s="65">
        <f t="shared" si="9"/>
        <v>0</v>
      </c>
      <c r="AG65" s="65">
        <f t="shared" si="9"/>
        <v>0</v>
      </c>
      <c r="AH65" s="65">
        <f t="shared" si="9"/>
        <v>0</v>
      </c>
      <c r="AI65" s="65">
        <f t="shared" si="9"/>
        <v>0</v>
      </c>
      <c r="AJ65" s="65">
        <f t="shared" si="9"/>
        <v>0</v>
      </c>
      <c r="AK65" s="65"/>
      <c r="AL65" s="65">
        <f>SUM(AL52:AL64)</f>
        <v>101918830</v>
      </c>
      <c r="AM65" s="65"/>
      <c r="AN65" s="66"/>
      <c r="AO65" s="66"/>
      <c r="AP65" s="65">
        <f>SUM(AP52:AP64)</f>
        <v>1830</v>
      </c>
      <c r="AQ65" s="65"/>
      <c r="AR65" s="67"/>
    </row>
    <row r="66" spans="1:44" ht="21.75" customHeight="1">
      <c r="A66" s="146" t="s">
        <v>100</v>
      </c>
      <c r="B66" s="146"/>
      <c r="C66" s="146"/>
      <c r="D66" s="146"/>
      <c r="E66" s="146"/>
      <c r="F66" s="146"/>
      <c r="G66" s="146"/>
      <c r="H66" s="60"/>
      <c r="I66" s="60"/>
      <c r="J66" s="60"/>
      <c r="K66" s="61"/>
      <c r="L66" s="61"/>
      <c r="M66" s="61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1"/>
      <c r="AO66" s="61"/>
      <c r="AP66" s="60"/>
      <c r="AQ66" s="60"/>
      <c r="AR66" s="62"/>
    </row>
    <row r="67" spans="1:44" s="116" customFormat="1" ht="18" customHeight="1">
      <c r="A67" s="139" t="s">
        <v>63</v>
      </c>
      <c r="B67" s="144" t="s">
        <v>89</v>
      </c>
      <c r="C67" s="139" t="s">
        <v>90</v>
      </c>
      <c r="D67" s="139"/>
      <c r="E67" s="139"/>
      <c r="F67" s="139"/>
      <c r="G67" s="139"/>
      <c r="H67" s="139"/>
      <c r="I67" s="139"/>
      <c r="J67" s="139"/>
      <c r="K67" s="139"/>
      <c r="L67" s="140"/>
      <c r="M67" s="141"/>
      <c r="N67" s="139"/>
      <c r="O67" s="139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42" t="s">
        <v>91</v>
      </c>
      <c r="AM67" s="144" t="s">
        <v>92</v>
      </c>
      <c r="AN67" s="137" t="s">
        <v>93</v>
      </c>
      <c r="AO67" s="112" t="s">
        <v>94</v>
      </c>
      <c r="AP67" s="113" t="s">
        <v>95</v>
      </c>
      <c r="AQ67" s="114" t="s">
        <v>96</v>
      </c>
      <c r="AR67" s="115"/>
    </row>
    <row r="68" spans="1:44" s="116" customFormat="1">
      <c r="A68" s="139"/>
      <c r="B68" s="145"/>
      <c r="C68" s="139"/>
      <c r="D68" s="113" t="s">
        <v>97</v>
      </c>
      <c r="E68" s="113" t="s">
        <v>98</v>
      </c>
      <c r="F68" s="113" t="s">
        <v>97</v>
      </c>
      <c r="G68" s="113" t="s">
        <v>98</v>
      </c>
      <c r="H68" s="113" t="s">
        <v>97</v>
      </c>
      <c r="I68" s="113" t="s">
        <v>98</v>
      </c>
      <c r="J68" s="113" t="s">
        <v>97</v>
      </c>
      <c r="K68" s="112" t="s">
        <v>98</v>
      </c>
      <c r="L68" s="112" t="s">
        <v>97</v>
      </c>
      <c r="M68" s="112" t="s">
        <v>98</v>
      </c>
      <c r="N68" s="113" t="s">
        <v>97</v>
      </c>
      <c r="O68" s="113" t="s">
        <v>98</v>
      </c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43"/>
      <c r="AM68" s="145"/>
      <c r="AN68" s="138"/>
      <c r="AO68" s="118"/>
      <c r="AP68" s="119"/>
      <c r="AQ68" s="119"/>
      <c r="AR68" s="115"/>
    </row>
    <row r="69" spans="1:44" s="53" customFormat="1" ht="15.75">
      <c r="A69" s="58"/>
      <c r="B69" s="57"/>
      <c r="C69" s="59"/>
      <c r="D69" s="61"/>
      <c r="E69" s="60"/>
      <c r="F69" s="60"/>
      <c r="G69" s="60"/>
      <c r="H69" s="60"/>
      <c r="I69" s="60"/>
      <c r="J69" s="60"/>
      <c r="K69" s="61"/>
      <c r="L69" s="61"/>
      <c r="M69" s="61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>
        <f>+E69+G69+I69+K69+M69+O69</f>
        <v>0</v>
      </c>
      <c r="AM69" s="60" t="e">
        <f>+$AM$78/$AL$78*$AL69</f>
        <v>#DIV/0!</v>
      </c>
      <c r="AN69" s="61" t="e">
        <f>+$AN$78/$AL$78*$AL69</f>
        <v>#DIV/0!</v>
      </c>
      <c r="AO69" s="61" t="e">
        <f>+AL69+AM69+#REF!+#REF!+#REF!+AN69</f>
        <v>#DIV/0!</v>
      </c>
      <c r="AP69" s="60">
        <f>+E30</f>
        <v>200</v>
      </c>
      <c r="AQ69" s="60" t="e">
        <f>+AO69/AP69</f>
        <v>#DIV/0!</v>
      </c>
      <c r="AR69" s="62"/>
    </row>
    <row r="70" spans="1:44" s="53" customFormat="1" ht="15.75">
      <c r="A70" s="58"/>
      <c r="B70" s="57"/>
      <c r="C70" s="59"/>
      <c r="D70" s="61"/>
      <c r="E70" s="60"/>
      <c r="F70" s="60"/>
      <c r="G70" s="60"/>
      <c r="H70" s="60"/>
      <c r="I70" s="60"/>
      <c r="J70" s="60"/>
      <c r="K70" s="61"/>
      <c r="L70" s="61"/>
      <c r="M70" s="61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>
        <f>+E70+G70+I70+K70+M70+O70</f>
        <v>0</v>
      </c>
      <c r="AM70" s="60" t="e">
        <f>+$AM$78/$AL$78*$AL70</f>
        <v>#DIV/0!</v>
      </c>
      <c r="AN70" s="61" t="e">
        <f>+$AN$78/$AL$78*$AL70</f>
        <v>#DIV/0!</v>
      </c>
      <c r="AO70" s="61" t="e">
        <f>+AL70+AM70+#REF!+#REF!+#REF!+AN70</f>
        <v>#DIV/0!</v>
      </c>
      <c r="AP70" s="60">
        <f>+E31</f>
        <v>200</v>
      </c>
      <c r="AQ70" s="60" t="e">
        <f>+AO70/AP70</f>
        <v>#DIV/0!</v>
      </c>
      <c r="AR70" s="62"/>
    </row>
    <row r="71" spans="1:44" s="53" customFormat="1" ht="15.75">
      <c r="A71" s="58"/>
      <c r="B71" s="57"/>
      <c r="C71" s="59"/>
      <c r="D71" s="61"/>
      <c r="E71" s="60"/>
      <c r="F71" s="60"/>
      <c r="G71" s="60"/>
      <c r="H71" s="60"/>
      <c r="I71" s="60"/>
      <c r="J71" s="60"/>
      <c r="K71" s="61"/>
      <c r="L71" s="61"/>
      <c r="M71" s="61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>
        <f>+E71+G71+I71+K71+M71+O71</f>
        <v>0</v>
      </c>
      <c r="AM71" s="60" t="e">
        <f>+$AM$78/$AL$78*$AL71</f>
        <v>#DIV/0!</v>
      </c>
      <c r="AN71" s="61" t="e">
        <f>+$AN$78/$AL$78*$AL71</f>
        <v>#DIV/0!</v>
      </c>
      <c r="AO71" s="61" t="e">
        <f>+AL71+AM71+#REF!+#REF!+#REF!+AN71</f>
        <v>#DIV/0!</v>
      </c>
      <c r="AP71" s="60">
        <f>+E32</f>
        <v>80</v>
      </c>
      <c r="AQ71" s="60" t="e">
        <f>+AO71/AP71</f>
        <v>#DIV/0!</v>
      </c>
      <c r="AR71" s="62"/>
    </row>
    <row r="72" spans="1:44" s="53" customFormat="1" ht="21" customHeight="1">
      <c r="A72" s="58"/>
      <c r="B72" s="57"/>
      <c r="C72" s="59"/>
      <c r="D72" s="61"/>
      <c r="E72" s="60"/>
      <c r="F72" s="60"/>
      <c r="G72" s="60"/>
      <c r="H72" s="60"/>
      <c r="I72" s="60"/>
      <c r="J72" s="60"/>
      <c r="K72" s="61"/>
      <c r="L72" s="61"/>
      <c r="M72" s="61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>
        <f>+E72+G72+I72+K72+M72+O72</f>
        <v>0</v>
      </c>
      <c r="AM72" s="60" t="e">
        <f>+$AM$78/$AL$78*$AL72</f>
        <v>#DIV/0!</v>
      </c>
      <c r="AN72" s="61" t="e">
        <f>+$AN$78/$AL$78*$AL72</f>
        <v>#DIV/0!</v>
      </c>
      <c r="AO72" s="69" t="e">
        <f>+AL72+AM72+#REF!+#REF!+#REF!+AN72</f>
        <v>#DIV/0!</v>
      </c>
      <c r="AP72" s="60">
        <f>+E31</f>
        <v>200</v>
      </c>
      <c r="AQ72" s="60" t="e">
        <f>+AO72/AP72</f>
        <v>#DIV/0!</v>
      </c>
      <c r="AR72" s="62"/>
    </row>
    <row r="73" spans="1:44" s="53" customFormat="1" ht="16.5" customHeight="1">
      <c r="A73" s="58"/>
      <c r="B73" s="57"/>
      <c r="C73" s="59"/>
      <c r="D73" s="61"/>
      <c r="E73" s="60"/>
      <c r="F73" s="60"/>
      <c r="G73" s="60"/>
      <c r="H73" s="60"/>
      <c r="I73" s="60"/>
      <c r="J73" s="60"/>
      <c r="K73" s="61"/>
      <c r="L73" s="61"/>
      <c r="M73" s="61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1"/>
      <c r="AO73" s="69"/>
      <c r="AP73" s="60"/>
      <c r="AQ73" s="60"/>
      <c r="AR73" s="62"/>
    </row>
    <row r="74" spans="1:44" s="53" customFormat="1" ht="16.5" customHeight="1">
      <c r="A74" s="58"/>
      <c r="B74" s="57"/>
      <c r="C74" s="59"/>
      <c r="D74" s="61"/>
      <c r="E74" s="60"/>
      <c r="F74" s="60"/>
      <c r="G74" s="60"/>
      <c r="H74" s="60"/>
      <c r="I74" s="60"/>
      <c r="J74" s="60"/>
      <c r="K74" s="61"/>
      <c r="L74" s="61"/>
      <c r="M74" s="61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1"/>
      <c r="AO74" s="69"/>
      <c r="AP74" s="60"/>
      <c r="AQ74" s="60"/>
      <c r="AR74" s="62"/>
    </row>
    <row r="75" spans="1:44" s="53" customFormat="1" ht="16.5" customHeight="1">
      <c r="A75" s="58"/>
      <c r="B75" s="57"/>
      <c r="C75" s="59"/>
      <c r="D75" s="61"/>
      <c r="E75" s="60"/>
      <c r="F75" s="60"/>
      <c r="G75" s="60"/>
      <c r="H75" s="60"/>
      <c r="I75" s="60"/>
      <c r="J75" s="60"/>
      <c r="K75" s="61"/>
      <c r="L75" s="61"/>
      <c r="M75" s="61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1"/>
      <c r="AO75" s="69"/>
      <c r="AP75" s="60"/>
      <c r="AQ75" s="60"/>
      <c r="AR75" s="62"/>
    </row>
    <row r="76" spans="1:44" s="53" customFormat="1" ht="16.5" customHeight="1">
      <c r="A76" s="58"/>
      <c r="B76" s="57"/>
      <c r="C76" s="59"/>
      <c r="D76" s="61"/>
      <c r="E76" s="60"/>
      <c r="F76" s="60"/>
      <c r="G76" s="60"/>
      <c r="H76" s="60"/>
      <c r="I76" s="60"/>
      <c r="J76" s="60"/>
      <c r="K76" s="61"/>
      <c r="L76" s="61"/>
      <c r="M76" s="61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1"/>
      <c r="AO76" s="61"/>
      <c r="AP76" s="60"/>
      <c r="AQ76" s="60"/>
      <c r="AR76" s="62"/>
    </row>
    <row r="77" spans="1:44" s="53" customFormat="1" ht="15" customHeight="1">
      <c r="A77" s="58"/>
      <c r="B77" s="57"/>
      <c r="C77" s="59"/>
      <c r="D77" s="61"/>
      <c r="E77" s="60"/>
      <c r="F77" s="60"/>
      <c r="G77" s="60"/>
      <c r="H77" s="60"/>
      <c r="I77" s="60"/>
      <c r="J77" s="60"/>
      <c r="K77" s="61"/>
      <c r="L77" s="61"/>
      <c r="M77" s="61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1"/>
      <c r="AO77" s="69"/>
      <c r="AP77" s="60"/>
      <c r="AQ77" s="60"/>
      <c r="AR77" s="62"/>
    </row>
    <row r="78" spans="1:44" s="68" customFormat="1" ht="18" customHeight="1">
      <c r="A78" s="63"/>
      <c r="B78" s="63"/>
      <c r="C78" s="64" t="s">
        <v>99</v>
      </c>
      <c r="D78" s="65">
        <f>SUM(D69:D77)</f>
        <v>0</v>
      </c>
      <c r="E78" s="65">
        <f t="shared" ref="E78:AQ78" si="10">SUM(E69:E77)</f>
        <v>0</v>
      </c>
      <c r="F78" s="65">
        <f t="shared" si="10"/>
        <v>0</v>
      </c>
      <c r="G78" s="65">
        <f t="shared" si="10"/>
        <v>0</v>
      </c>
      <c r="H78" s="65">
        <f t="shared" si="10"/>
        <v>0</v>
      </c>
      <c r="I78" s="65">
        <f t="shared" si="10"/>
        <v>0</v>
      </c>
      <c r="J78" s="65">
        <f t="shared" si="10"/>
        <v>0</v>
      </c>
      <c r="K78" s="65">
        <f t="shared" si="10"/>
        <v>0</v>
      </c>
      <c r="L78" s="65">
        <f t="shared" si="10"/>
        <v>0</v>
      </c>
      <c r="M78" s="65">
        <f t="shared" si="10"/>
        <v>0</v>
      </c>
      <c r="N78" s="65">
        <f t="shared" si="10"/>
        <v>0</v>
      </c>
      <c r="O78" s="65">
        <f t="shared" si="10"/>
        <v>0</v>
      </c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>
        <f t="shared" si="10"/>
        <v>0</v>
      </c>
      <c r="AM78" s="65">
        <v>140000000</v>
      </c>
      <c r="AN78" s="65">
        <v>39615525.114155255</v>
      </c>
      <c r="AO78" s="66" t="e">
        <f>SUM(AO69:AO77)</f>
        <v>#DIV/0!</v>
      </c>
      <c r="AP78" s="65">
        <f t="shared" si="10"/>
        <v>680</v>
      </c>
      <c r="AQ78" s="65" t="e">
        <f t="shared" si="10"/>
        <v>#DIV/0!</v>
      </c>
      <c r="AR78" s="67"/>
    </row>
    <row r="79" spans="1:44">
      <c r="A79" s="58"/>
      <c r="B79" s="58"/>
      <c r="C79" s="59"/>
      <c r="D79" s="60"/>
      <c r="E79" s="60"/>
      <c r="F79" s="60"/>
      <c r="G79" s="60"/>
      <c r="H79" s="60"/>
      <c r="I79" s="60"/>
      <c r="J79" s="60"/>
      <c r="K79" s="61"/>
      <c r="L79" s="61"/>
      <c r="M79" s="61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>
        <f>+AM78</f>
        <v>140000000</v>
      </c>
      <c r="AN79" s="61"/>
      <c r="AO79" s="61" t="e">
        <f>+'[1]Tinh gia thanh'!D46+'[1]Tinh gia thanh'!F46+'[1]Tinh gia thanh'!G46+'[1]Tinh gia thanh'!H46</f>
        <v>#VALUE!</v>
      </c>
      <c r="AP79" s="60"/>
      <c r="AQ79" s="60"/>
      <c r="AR79" s="62"/>
    </row>
    <row r="80" spans="1:44">
      <c r="C80" s="116" t="s">
        <v>144</v>
      </c>
      <c r="I80" s="50"/>
      <c r="AL80" s="50" t="e">
        <f>'[1]Tinh gia thanh'!D71</f>
        <v>#N/A</v>
      </c>
      <c r="AM80" s="50" t="e">
        <f>'[1]Tinh gia thanh'!G71</f>
        <v>#VALUE!</v>
      </c>
      <c r="AN80" s="32" t="e">
        <f>'[1]Tinh gia thanh'!H71</f>
        <v>#VALUE!</v>
      </c>
      <c r="AO80" s="32" t="e">
        <f>+'[1]Tinh gia thanh'!I71</f>
        <v>#VALUE!</v>
      </c>
    </row>
    <row r="81" spans="5:9">
      <c r="E81" s="52"/>
      <c r="H81" s="50"/>
      <c r="I81" s="50"/>
    </row>
    <row r="82" spans="5:9">
      <c r="H82" s="50"/>
      <c r="I82" s="50"/>
    </row>
    <row r="83" spans="5:9">
      <c r="H83" s="50"/>
      <c r="I83" s="50"/>
    </row>
    <row r="84" spans="5:9">
      <c r="I84" s="50"/>
    </row>
  </sheetData>
  <mergeCells count="40">
    <mergeCell ref="A1:AO1"/>
    <mergeCell ref="A2:H2"/>
    <mergeCell ref="A23:F23"/>
    <mergeCell ref="A44:D44"/>
    <mergeCell ref="A49:G49"/>
    <mergeCell ref="AH50:AI50"/>
    <mergeCell ref="A50:A51"/>
    <mergeCell ref="B50:B51"/>
    <mergeCell ref="C50:C51"/>
    <mergeCell ref="D50:E50"/>
    <mergeCell ref="F50:G50"/>
    <mergeCell ref="H50:I50"/>
    <mergeCell ref="AF50:AG50"/>
    <mergeCell ref="P50:Q50"/>
    <mergeCell ref="R50:S50"/>
    <mergeCell ref="T50:U50"/>
    <mergeCell ref="V50:W50"/>
    <mergeCell ref="AB50:AC50"/>
    <mergeCell ref="AN50:AN51"/>
    <mergeCell ref="A66:G66"/>
    <mergeCell ref="A67:A68"/>
    <mergeCell ref="B67:B68"/>
    <mergeCell ref="C67:C68"/>
    <mergeCell ref="D67:E67"/>
    <mergeCell ref="F67:G67"/>
    <mergeCell ref="H67:I67"/>
    <mergeCell ref="J50:K50"/>
    <mergeCell ref="L50:M50"/>
    <mergeCell ref="N50:O50"/>
    <mergeCell ref="AL50:AL51"/>
    <mergeCell ref="AM50:AM51"/>
    <mergeCell ref="Z50:AA50"/>
    <mergeCell ref="X50:Y50"/>
    <mergeCell ref="AD50:AE50"/>
    <mergeCell ref="AN67:AN68"/>
    <mergeCell ref="J67:K67"/>
    <mergeCell ref="L67:M67"/>
    <mergeCell ref="N67:O67"/>
    <mergeCell ref="AL67:AL68"/>
    <mergeCell ref="AM67:AM68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5"/>
  <sheetViews>
    <sheetView workbookViewId="0">
      <selection activeCell="A79" sqref="A79"/>
    </sheetView>
  </sheetViews>
  <sheetFormatPr defaultColWidth="9" defaultRowHeight="15"/>
  <cols>
    <col min="1" max="1" width="26.28515625" style="3" customWidth="1"/>
    <col min="2" max="2" width="14" style="130" customWidth="1"/>
    <col min="3" max="3" width="31.85546875" customWidth="1"/>
    <col min="4" max="4" width="19.7109375" customWidth="1"/>
  </cols>
  <sheetData>
    <row r="1" spans="1:7">
      <c r="A1" s="128" t="s">
        <v>163</v>
      </c>
      <c r="D1" s="4"/>
      <c r="E1" s="4"/>
      <c r="F1" s="4"/>
    </row>
    <row r="2" spans="1:7">
      <c r="D2" s="4"/>
      <c r="E2" s="4"/>
      <c r="F2" s="4"/>
    </row>
    <row r="3" spans="1:7" ht="20.25">
      <c r="A3" s="160" t="s">
        <v>0</v>
      </c>
      <c r="B3" s="160"/>
      <c r="C3" s="160"/>
      <c r="D3" s="5"/>
      <c r="E3" s="5"/>
      <c r="F3" s="5"/>
    </row>
    <row r="4" spans="1:7" s="1" customFormat="1" ht="15.75">
      <c r="A4" s="6" t="s">
        <v>1</v>
      </c>
      <c r="B4" s="129" t="s">
        <v>2</v>
      </c>
      <c r="C4" s="7" t="s">
        <v>3</v>
      </c>
      <c r="D4" s="8"/>
      <c r="E4" s="8"/>
      <c r="F4" s="8"/>
      <c r="G4" s="9"/>
    </row>
    <row r="5" spans="1:7" s="2" customFormat="1">
      <c r="A5" s="10" t="s">
        <v>4</v>
      </c>
      <c r="B5" s="131"/>
      <c r="C5" s="11"/>
      <c r="D5" s="12"/>
      <c r="E5" s="12"/>
      <c r="F5" s="12"/>
      <c r="G5" s="12"/>
    </row>
    <row r="6" spans="1:7" s="2" customFormat="1">
      <c r="A6" s="13" t="s">
        <v>5</v>
      </c>
      <c r="B6" s="131" t="s">
        <v>6</v>
      </c>
      <c r="C6" s="11">
        <v>0.05</v>
      </c>
      <c r="D6" s="12"/>
      <c r="E6" s="12"/>
      <c r="F6" s="12"/>
      <c r="G6" s="12"/>
    </row>
    <row r="7" spans="1:7" s="2" customFormat="1">
      <c r="A7" s="13" t="s">
        <v>7</v>
      </c>
      <c r="B7" s="131" t="s">
        <v>6</v>
      </c>
      <c r="C7" s="11">
        <v>0.02</v>
      </c>
      <c r="D7" s="12"/>
      <c r="E7" s="12"/>
      <c r="F7" s="12"/>
      <c r="G7" s="12"/>
    </row>
    <row r="8" spans="1:7" s="2" customFormat="1">
      <c r="A8" s="10" t="s">
        <v>8</v>
      </c>
      <c r="B8" s="131"/>
      <c r="C8" s="11"/>
      <c r="D8" s="12"/>
      <c r="E8" s="12"/>
      <c r="F8" s="12"/>
      <c r="G8" s="12"/>
    </row>
    <row r="9" spans="1:7" s="2" customFormat="1">
      <c r="A9" s="13" t="s">
        <v>5</v>
      </c>
      <c r="B9" s="131" t="s">
        <v>6</v>
      </c>
      <c r="C9" s="11">
        <v>0.03</v>
      </c>
      <c r="D9" s="12"/>
      <c r="E9" s="12"/>
      <c r="F9" s="12"/>
      <c r="G9" s="12"/>
    </row>
    <row r="10" spans="1:7" s="2" customFormat="1">
      <c r="A10" s="13" t="s">
        <v>9</v>
      </c>
      <c r="B10" s="131" t="s">
        <v>10</v>
      </c>
      <c r="C10" s="11">
        <v>0.14000000000000001</v>
      </c>
      <c r="D10" s="12"/>
      <c r="E10" s="12"/>
      <c r="F10" s="12"/>
      <c r="G10" s="12"/>
    </row>
    <row r="11" spans="1:7" s="2" customFormat="1">
      <c r="A11" s="10" t="s">
        <v>11</v>
      </c>
      <c r="B11" s="131"/>
      <c r="C11" s="11"/>
      <c r="D11" s="12"/>
      <c r="E11" s="12"/>
      <c r="F11" s="12"/>
      <c r="G11" s="12"/>
    </row>
    <row r="12" spans="1:7" s="2" customFormat="1">
      <c r="A12" s="13" t="s">
        <v>5</v>
      </c>
      <c r="B12" s="131" t="s">
        <v>6</v>
      </c>
      <c r="C12" s="11">
        <v>0.02</v>
      </c>
      <c r="D12" s="12"/>
      <c r="E12" s="12"/>
      <c r="F12" s="12"/>
      <c r="G12" s="12"/>
    </row>
    <row r="13" spans="1:7" s="2" customFormat="1">
      <c r="A13" s="13" t="s">
        <v>9</v>
      </c>
      <c r="B13" s="131" t="s">
        <v>10</v>
      </c>
      <c r="C13" s="11">
        <v>0.17</v>
      </c>
      <c r="D13" s="12"/>
      <c r="E13" s="12"/>
      <c r="F13" s="12"/>
      <c r="G13" s="12"/>
    </row>
    <row r="14" spans="1:7" s="2" customFormat="1">
      <c r="A14" s="10" t="s">
        <v>12</v>
      </c>
      <c r="B14" s="131"/>
      <c r="C14" s="11"/>
      <c r="D14" s="12"/>
      <c r="E14" s="12"/>
      <c r="F14" s="12"/>
      <c r="G14" s="12"/>
    </row>
    <row r="15" spans="1:7" s="2" customFormat="1">
      <c r="A15" s="13" t="s">
        <v>13</v>
      </c>
      <c r="B15" s="131" t="s">
        <v>14</v>
      </c>
      <c r="C15" s="11">
        <v>1</v>
      </c>
      <c r="D15" s="12"/>
      <c r="E15" s="12"/>
      <c r="F15" s="12"/>
      <c r="G15" s="12"/>
    </row>
    <row r="16" spans="1:7" s="2" customFormat="1">
      <c r="A16" s="13" t="s">
        <v>7</v>
      </c>
      <c r="B16" s="131" t="s">
        <v>6</v>
      </c>
      <c r="C16" s="11">
        <v>0.03</v>
      </c>
      <c r="D16" s="12"/>
      <c r="E16" s="12"/>
      <c r="F16" s="12"/>
      <c r="G16" s="12"/>
    </row>
    <row r="17" spans="1:7" s="2" customFormat="1">
      <c r="A17" s="13" t="s">
        <v>15</v>
      </c>
      <c r="B17" s="131" t="s">
        <v>6</v>
      </c>
      <c r="C17" s="11">
        <v>0.05</v>
      </c>
      <c r="D17" s="12"/>
      <c r="E17" s="12"/>
      <c r="F17" s="12"/>
      <c r="G17" s="12"/>
    </row>
    <row r="18" spans="1:7" s="2" customFormat="1">
      <c r="A18" s="10" t="s">
        <v>12</v>
      </c>
      <c r="B18" s="131"/>
      <c r="C18" s="11"/>
      <c r="D18" s="12"/>
      <c r="E18" s="12"/>
      <c r="F18" s="12"/>
      <c r="G18" s="12"/>
    </row>
    <row r="19" spans="1:7" s="2" customFormat="1">
      <c r="A19" s="13" t="s">
        <v>16</v>
      </c>
      <c r="B19" s="131" t="s">
        <v>6</v>
      </c>
      <c r="C19" s="11">
        <v>0.1</v>
      </c>
      <c r="D19" s="12"/>
      <c r="E19" s="12"/>
      <c r="F19" s="12"/>
      <c r="G19" s="12"/>
    </row>
    <row r="20" spans="1:7" s="2" customFormat="1">
      <c r="A20" s="13" t="s">
        <v>7</v>
      </c>
      <c r="B20" s="131" t="s">
        <v>6</v>
      </c>
      <c r="C20" s="11">
        <v>0.02</v>
      </c>
      <c r="D20" s="12"/>
      <c r="E20" s="12"/>
      <c r="F20" s="12"/>
      <c r="G20" s="12"/>
    </row>
    <row r="21" spans="1:7" s="2" customFormat="1">
      <c r="A21" s="10" t="s">
        <v>17</v>
      </c>
      <c r="B21" s="131"/>
      <c r="C21" s="11"/>
      <c r="D21" s="12"/>
      <c r="E21" s="12"/>
      <c r="F21" s="12"/>
      <c r="G21" s="12"/>
    </row>
    <row r="22" spans="1:7" s="2" customFormat="1">
      <c r="A22" s="13" t="s">
        <v>18</v>
      </c>
      <c r="B22" s="131" t="s">
        <v>6</v>
      </c>
      <c r="C22" s="11">
        <v>0.05</v>
      </c>
      <c r="D22" s="12"/>
      <c r="E22" s="12"/>
      <c r="F22" s="12"/>
      <c r="G22" s="12"/>
    </row>
    <row r="23" spans="1:7" s="2" customFormat="1">
      <c r="A23" s="13" t="s">
        <v>7</v>
      </c>
      <c r="B23" s="131" t="s">
        <v>6</v>
      </c>
      <c r="C23" s="11">
        <v>0.02</v>
      </c>
      <c r="D23" s="12"/>
      <c r="E23" s="12"/>
      <c r="F23" s="12"/>
      <c r="G23" s="12"/>
    </row>
    <row r="24" spans="1:7" s="2" customFormat="1">
      <c r="A24" s="13" t="s">
        <v>9</v>
      </c>
      <c r="B24" s="131" t="s">
        <v>10</v>
      </c>
      <c r="C24" s="11">
        <v>0.14000000000000001</v>
      </c>
      <c r="D24" s="12"/>
      <c r="E24" s="12"/>
      <c r="F24" s="12"/>
      <c r="G24" s="12"/>
    </row>
    <row r="25" spans="1:7" s="2" customFormat="1">
      <c r="A25" s="10" t="s">
        <v>19</v>
      </c>
      <c r="B25" s="131"/>
      <c r="C25" s="11"/>
      <c r="D25" s="12"/>
      <c r="E25" s="12"/>
      <c r="F25" s="12"/>
      <c r="G25" s="12"/>
    </row>
    <row r="26" spans="1:7" s="2" customFormat="1">
      <c r="A26" s="13" t="s">
        <v>20</v>
      </c>
      <c r="B26" s="131" t="s">
        <v>21</v>
      </c>
      <c r="C26" s="11">
        <v>0.3</v>
      </c>
    </row>
    <row r="27" spans="1:7" s="2" customFormat="1">
      <c r="A27" s="13" t="s">
        <v>7</v>
      </c>
      <c r="B27" s="131" t="s">
        <v>6</v>
      </c>
      <c r="C27" s="11">
        <v>0.02</v>
      </c>
    </row>
    <row r="28" spans="1:7" s="2" customFormat="1">
      <c r="A28" s="10" t="s">
        <v>22</v>
      </c>
      <c r="B28" s="131"/>
      <c r="C28" s="11"/>
    </row>
    <row r="29" spans="1:7" s="2" customFormat="1">
      <c r="A29" s="13" t="s">
        <v>23</v>
      </c>
      <c r="B29" s="131" t="s">
        <v>6</v>
      </c>
      <c r="C29" s="11">
        <v>0.1</v>
      </c>
    </row>
    <row r="30" spans="1:7" s="2" customFormat="1">
      <c r="A30" s="13" t="s">
        <v>7</v>
      </c>
      <c r="B30" s="131" t="s">
        <v>6</v>
      </c>
      <c r="C30" s="11">
        <v>0.02</v>
      </c>
    </row>
    <row r="31" spans="1:7" s="2" customFormat="1">
      <c r="A31" s="10" t="s">
        <v>24</v>
      </c>
      <c r="B31" s="131"/>
      <c r="C31" s="11"/>
    </row>
    <row r="32" spans="1:7" s="2" customFormat="1">
      <c r="A32" s="13" t="s">
        <v>25</v>
      </c>
      <c r="B32" s="131" t="s">
        <v>26</v>
      </c>
      <c r="C32" s="11">
        <v>0.3</v>
      </c>
    </row>
    <row r="33" spans="1:3" s="2" customFormat="1">
      <c r="A33" s="13" t="s">
        <v>7</v>
      </c>
      <c r="B33" s="131" t="s">
        <v>6</v>
      </c>
      <c r="C33" s="11">
        <v>0.02</v>
      </c>
    </row>
    <row r="34" spans="1:3" s="2" customFormat="1">
      <c r="A34" s="10" t="s">
        <v>27</v>
      </c>
      <c r="B34" s="131"/>
      <c r="C34" s="11"/>
    </row>
    <row r="35" spans="1:3" s="2" customFormat="1">
      <c r="A35" s="13" t="s">
        <v>28</v>
      </c>
      <c r="B35" s="131" t="s">
        <v>6</v>
      </c>
      <c r="C35" s="11">
        <v>0.3</v>
      </c>
    </row>
    <row r="36" spans="1:3" s="2" customFormat="1">
      <c r="A36" s="13" t="s">
        <v>7</v>
      </c>
      <c r="B36" s="131" t="s">
        <v>6</v>
      </c>
      <c r="C36" s="11">
        <v>0.01</v>
      </c>
    </row>
    <row r="37" spans="1:3" s="2" customFormat="1">
      <c r="A37" s="10" t="s">
        <v>29</v>
      </c>
      <c r="B37" s="131"/>
      <c r="C37" s="11"/>
    </row>
    <row r="38" spans="1:3" s="2" customFormat="1">
      <c r="A38" s="13" t="s">
        <v>30</v>
      </c>
      <c r="B38" s="131" t="s">
        <v>6</v>
      </c>
      <c r="C38" s="11">
        <v>0.05</v>
      </c>
    </row>
    <row r="39" spans="1:3" s="2" customFormat="1">
      <c r="A39" s="13" t="s">
        <v>7</v>
      </c>
      <c r="B39" s="131" t="s">
        <v>6</v>
      </c>
      <c r="C39" s="11">
        <v>0.03</v>
      </c>
    </row>
    <row r="40" spans="1:3" s="2" customFormat="1">
      <c r="A40" s="13" t="s">
        <v>31</v>
      </c>
      <c r="B40" s="131" t="s">
        <v>32</v>
      </c>
      <c r="C40" s="11">
        <v>1</v>
      </c>
    </row>
    <row r="41" spans="1:3" s="2" customFormat="1">
      <c r="A41" s="10" t="s">
        <v>33</v>
      </c>
      <c r="B41" s="131"/>
      <c r="C41" s="11"/>
    </row>
    <row r="42" spans="1:3" s="2" customFormat="1">
      <c r="A42" s="13" t="s">
        <v>34</v>
      </c>
      <c r="B42" s="131" t="s">
        <v>6</v>
      </c>
      <c r="C42" s="11">
        <v>0.03</v>
      </c>
    </row>
    <row r="43" spans="1:3" s="2" customFormat="1">
      <c r="A43" s="13" t="s">
        <v>7</v>
      </c>
      <c r="B43" s="131" t="s">
        <v>6</v>
      </c>
      <c r="C43" s="11">
        <v>0.03</v>
      </c>
    </row>
    <row r="44" spans="1:3" s="2" customFormat="1">
      <c r="A44" s="10" t="s">
        <v>35</v>
      </c>
      <c r="B44" s="131"/>
      <c r="C44" s="11"/>
    </row>
    <row r="45" spans="1:3" s="2" customFormat="1">
      <c r="A45" s="13" t="s">
        <v>36</v>
      </c>
      <c r="B45" s="131" t="s">
        <v>10</v>
      </c>
      <c r="C45" s="11">
        <v>1</v>
      </c>
    </row>
    <row r="46" spans="1:3" s="2" customFormat="1">
      <c r="A46" s="13" t="s">
        <v>7</v>
      </c>
      <c r="B46" s="131" t="s">
        <v>6</v>
      </c>
      <c r="C46" s="11">
        <v>0.02</v>
      </c>
    </row>
    <row r="47" spans="1:3" s="2" customFormat="1">
      <c r="A47" s="10" t="s">
        <v>37</v>
      </c>
      <c r="B47" s="131"/>
      <c r="C47" s="11"/>
    </row>
    <row r="48" spans="1:3" s="2" customFormat="1">
      <c r="A48" s="13" t="s">
        <v>38</v>
      </c>
      <c r="B48" s="131" t="s">
        <v>6</v>
      </c>
      <c r="C48" s="11">
        <v>0.2</v>
      </c>
    </row>
    <row r="49" spans="1:3" s="2" customFormat="1">
      <c r="A49" s="13" t="s">
        <v>7</v>
      </c>
      <c r="B49" s="131" t="s">
        <v>6</v>
      </c>
      <c r="C49" s="11">
        <v>0.03</v>
      </c>
    </row>
    <row r="50" spans="1:3" s="2" customFormat="1">
      <c r="A50" s="10" t="s">
        <v>39</v>
      </c>
      <c r="B50" s="131"/>
      <c r="C50" s="11"/>
    </row>
    <row r="51" spans="1:3" s="2" customFormat="1">
      <c r="A51" s="13" t="s">
        <v>40</v>
      </c>
      <c r="B51" s="131" t="s">
        <v>6</v>
      </c>
      <c r="C51" s="11">
        <v>0.15</v>
      </c>
    </row>
    <row r="52" spans="1:3" s="2" customFormat="1">
      <c r="A52" s="13" t="s">
        <v>7</v>
      </c>
      <c r="B52" s="131" t="s">
        <v>6</v>
      </c>
      <c r="C52" s="11">
        <v>0.02</v>
      </c>
    </row>
    <row r="53" spans="1:3" s="2" customFormat="1">
      <c r="A53" s="13" t="s">
        <v>9</v>
      </c>
      <c r="B53" s="131" t="s">
        <v>10</v>
      </c>
      <c r="C53" s="11">
        <v>0.14000000000000001</v>
      </c>
    </row>
    <row r="54" spans="1:3" s="2" customFormat="1">
      <c r="A54" s="10" t="s">
        <v>41</v>
      </c>
      <c r="B54" s="131"/>
      <c r="C54" s="11"/>
    </row>
    <row r="55" spans="1:3" s="2" customFormat="1">
      <c r="A55" s="13" t="s">
        <v>42</v>
      </c>
      <c r="B55" s="131" t="s">
        <v>6</v>
      </c>
      <c r="C55" s="11">
        <v>0.05</v>
      </c>
    </row>
    <row r="56" spans="1:3" s="2" customFormat="1">
      <c r="A56" s="13" t="s">
        <v>7</v>
      </c>
      <c r="B56" s="131" t="s">
        <v>6</v>
      </c>
      <c r="C56" s="11">
        <v>0.02</v>
      </c>
    </row>
    <row r="57" spans="1:3" s="2" customFormat="1">
      <c r="A57" s="10" t="s">
        <v>43</v>
      </c>
      <c r="B57" s="131"/>
      <c r="C57" s="11"/>
    </row>
    <row r="58" spans="1:3" s="2" customFormat="1">
      <c r="A58" s="13" t="s">
        <v>30</v>
      </c>
      <c r="B58" s="131" t="s">
        <v>6</v>
      </c>
      <c r="C58" s="11">
        <v>0.05</v>
      </c>
    </row>
    <row r="59" spans="1:3" s="2" customFormat="1">
      <c r="A59" s="13" t="s">
        <v>7</v>
      </c>
      <c r="B59" s="131" t="s">
        <v>6</v>
      </c>
      <c r="C59" s="11">
        <v>0.02</v>
      </c>
    </row>
    <row r="60" spans="1:3" s="2" customFormat="1">
      <c r="A60" s="10" t="s">
        <v>44</v>
      </c>
      <c r="B60" s="131"/>
      <c r="C60" s="11"/>
    </row>
    <row r="61" spans="1:3" s="2" customFormat="1">
      <c r="A61" s="13" t="s">
        <v>36</v>
      </c>
      <c r="B61" s="131" t="s">
        <v>10</v>
      </c>
      <c r="C61" s="11">
        <v>1</v>
      </c>
    </row>
    <row r="62" spans="1:3" s="2" customFormat="1">
      <c r="A62" s="13" t="s">
        <v>38</v>
      </c>
      <c r="B62" s="131" t="s">
        <v>6</v>
      </c>
      <c r="C62" s="11">
        <v>0.05</v>
      </c>
    </row>
    <row r="63" spans="1:3" s="2" customFormat="1">
      <c r="A63" s="13" t="s">
        <v>9</v>
      </c>
      <c r="B63" s="131" t="s">
        <v>10</v>
      </c>
      <c r="C63" s="11">
        <v>0.17</v>
      </c>
    </row>
    <row r="64" spans="1:3" s="2" customFormat="1">
      <c r="A64" s="10" t="s">
        <v>45</v>
      </c>
      <c r="B64" s="131"/>
      <c r="C64" s="11"/>
    </row>
    <row r="65" spans="1:3" s="2" customFormat="1">
      <c r="A65" s="13" t="s">
        <v>46</v>
      </c>
      <c r="B65" s="131" t="s">
        <v>47</v>
      </c>
      <c r="C65" s="11">
        <v>0.05</v>
      </c>
    </row>
    <row r="66" spans="1:3" s="2" customFormat="1">
      <c r="A66" s="13" t="s">
        <v>34</v>
      </c>
      <c r="B66" s="131" t="s">
        <v>6</v>
      </c>
      <c r="C66" s="11">
        <v>0.03</v>
      </c>
    </row>
    <row r="67" spans="1:3" s="2" customFormat="1">
      <c r="A67" s="10" t="s">
        <v>48</v>
      </c>
      <c r="B67" s="131"/>
      <c r="C67" s="11"/>
    </row>
    <row r="68" spans="1:3" s="2" customFormat="1">
      <c r="A68" s="13" t="s">
        <v>9</v>
      </c>
      <c r="B68" s="131" t="s">
        <v>10</v>
      </c>
      <c r="C68" s="11">
        <v>0.17</v>
      </c>
    </row>
    <row r="69" spans="1:3" s="2" customFormat="1">
      <c r="A69" s="13" t="s">
        <v>49</v>
      </c>
      <c r="B69" s="131" t="s">
        <v>47</v>
      </c>
      <c r="C69" s="11">
        <v>0.1</v>
      </c>
    </row>
    <row r="70" spans="1:3" s="2" customFormat="1">
      <c r="A70" s="10" t="s">
        <v>50</v>
      </c>
      <c r="B70" s="131"/>
      <c r="C70" s="11"/>
    </row>
    <row r="71" spans="1:3">
      <c r="A71" s="14" t="s">
        <v>51</v>
      </c>
      <c r="B71" s="132" t="s">
        <v>52</v>
      </c>
      <c r="C71" s="15">
        <v>0.3</v>
      </c>
    </row>
    <row r="72" spans="1:3">
      <c r="A72" s="14" t="s">
        <v>28</v>
      </c>
      <c r="B72" s="132" t="s">
        <v>53</v>
      </c>
      <c r="C72" s="15">
        <v>0.3</v>
      </c>
    </row>
    <row r="73" spans="1:3">
      <c r="A73" s="133" t="s">
        <v>25</v>
      </c>
      <c r="B73" s="132" t="s">
        <v>52</v>
      </c>
      <c r="C73" s="15">
        <v>0.3</v>
      </c>
    </row>
    <row r="74" spans="1:3">
      <c r="A74" s="14" t="s">
        <v>54</v>
      </c>
      <c r="B74" s="132" t="s">
        <v>53</v>
      </c>
      <c r="C74" s="15">
        <v>0.2</v>
      </c>
    </row>
    <row r="75" spans="1:3">
      <c r="A75" s="133" t="s">
        <v>16</v>
      </c>
      <c r="B75" s="132" t="s">
        <v>53</v>
      </c>
      <c r="C75" s="15">
        <v>0.2</v>
      </c>
    </row>
  </sheetData>
  <mergeCells count="1">
    <mergeCell ref="A3:C3"/>
  </mergeCells>
  <pageMargins left="0.7" right="0.7" top="0.75" bottom="0.75" header="0.3" footer="0.3"/>
  <pageSetup paperSize="9" orientation="portrait" verticalDpi="15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57"/>
  <sheetViews>
    <sheetView topLeftCell="A19" workbookViewId="0">
      <selection activeCell="A23" sqref="A23"/>
    </sheetView>
  </sheetViews>
  <sheetFormatPr defaultRowHeight="15"/>
  <cols>
    <col min="1" max="1" width="17.5703125" style="95" customWidth="1"/>
    <col min="2" max="2" width="24.7109375" style="95" customWidth="1"/>
    <col min="3" max="3" width="23.140625" style="95" customWidth="1"/>
    <col min="4" max="16384" width="9.140625" style="95"/>
  </cols>
  <sheetData>
    <row r="1" spans="1:3" ht="20.25">
      <c r="A1" s="161" t="s">
        <v>55</v>
      </c>
      <c r="B1" s="161"/>
      <c r="C1" s="161"/>
    </row>
    <row r="2" spans="1:3" ht="20.25">
      <c r="A2" s="96"/>
      <c r="B2" s="96"/>
      <c r="C2" s="96"/>
    </row>
    <row r="3" spans="1:3" ht="18.75">
      <c r="A3" s="97" t="s">
        <v>1</v>
      </c>
      <c r="B3" s="98" t="s">
        <v>2</v>
      </c>
      <c r="C3" s="98" t="s">
        <v>3</v>
      </c>
    </row>
    <row r="4" spans="1:3">
      <c r="A4" s="99" t="s">
        <v>164</v>
      </c>
      <c r="B4" s="100"/>
      <c r="C4" s="100"/>
    </row>
    <row r="5" spans="1:3">
      <c r="A5" s="134" t="s">
        <v>165</v>
      </c>
      <c r="B5" s="101" t="s">
        <v>166</v>
      </c>
      <c r="C5" s="102">
        <v>1</v>
      </c>
    </row>
    <row r="6" spans="1:3">
      <c r="A6" s="134" t="s">
        <v>73</v>
      </c>
      <c r="B6" s="101" t="s">
        <v>53</v>
      </c>
      <c r="C6" s="102">
        <v>0.05</v>
      </c>
    </row>
    <row r="7" spans="1:3">
      <c r="A7" s="134" t="s">
        <v>136</v>
      </c>
      <c r="B7" s="101" t="s">
        <v>132</v>
      </c>
      <c r="C7" s="102">
        <v>2000</v>
      </c>
    </row>
    <row r="8" spans="1:3">
      <c r="A8" s="99" t="s">
        <v>167</v>
      </c>
      <c r="B8" s="101"/>
      <c r="C8" s="102"/>
    </row>
    <row r="9" spans="1:3">
      <c r="A9" s="134" t="s">
        <v>168</v>
      </c>
      <c r="B9" s="101" t="s">
        <v>53</v>
      </c>
      <c r="C9" s="102">
        <v>0.05</v>
      </c>
    </row>
    <row r="10" spans="1:3">
      <c r="A10" s="134" t="s">
        <v>169</v>
      </c>
      <c r="B10" s="101" t="s">
        <v>53</v>
      </c>
      <c r="C10" s="102">
        <v>7.0000000000000007E-2</v>
      </c>
    </row>
    <row r="11" spans="1:3">
      <c r="A11" s="134" t="s">
        <v>139</v>
      </c>
      <c r="B11" s="101" t="s">
        <v>53</v>
      </c>
      <c r="C11" s="102">
        <v>0.05</v>
      </c>
    </row>
    <row r="12" spans="1:3">
      <c r="A12" s="134" t="s">
        <v>136</v>
      </c>
      <c r="B12" s="101" t="s">
        <v>59</v>
      </c>
      <c r="C12" s="102">
        <v>2000</v>
      </c>
    </row>
    <row r="13" spans="1:3">
      <c r="A13" s="99" t="s">
        <v>170</v>
      </c>
      <c r="B13" s="101"/>
      <c r="C13" s="102"/>
    </row>
    <row r="14" spans="1:3">
      <c r="A14" s="134" t="s">
        <v>139</v>
      </c>
      <c r="B14" s="101" t="s">
        <v>53</v>
      </c>
      <c r="C14" s="102">
        <v>0.3</v>
      </c>
    </row>
    <row r="15" spans="1:3">
      <c r="A15" s="134" t="s">
        <v>136</v>
      </c>
      <c r="B15" s="101" t="s">
        <v>59</v>
      </c>
      <c r="C15" s="102">
        <v>5000</v>
      </c>
    </row>
    <row r="16" spans="1:3">
      <c r="A16" s="99" t="s">
        <v>171</v>
      </c>
      <c r="B16" s="101"/>
      <c r="C16" s="102"/>
    </row>
    <row r="17" spans="1:3">
      <c r="A17" s="134" t="s">
        <v>71</v>
      </c>
      <c r="B17" s="101" t="s">
        <v>53</v>
      </c>
      <c r="C17" s="102">
        <v>0.15</v>
      </c>
    </row>
    <row r="18" spans="1:3">
      <c r="A18" s="134" t="s">
        <v>142</v>
      </c>
      <c r="B18" s="101" t="s">
        <v>59</v>
      </c>
      <c r="C18" s="102">
        <v>2000</v>
      </c>
    </row>
    <row r="19" spans="1:3">
      <c r="A19" s="103" t="s">
        <v>108</v>
      </c>
      <c r="B19" s="104"/>
      <c r="C19" s="105"/>
    </row>
    <row r="20" spans="1:3">
      <c r="A20" s="135" t="s">
        <v>71</v>
      </c>
      <c r="B20" s="104" t="s">
        <v>53</v>
      </c>
      <c r="C20" s="105">
        <v>0.15</v>
      </c>
    </row>
    <row r="21" spans="1:3">
      <c r="A21" s="135" t="s">
        <v>142</v>
      </c>
      <c r="B21" s="104" t="s">
        <v>59</v>
      </c>
      <c r="C21" s="105">
        <v>2000</v>
      </c>
    </row>
    <row r="22" spans="1:3">
      <c r="A22" s="135" t="s">
        <v>76</v>
      </c>
      <c r="B22" s="104" t="s">
        <v>53</v>
      </c>
      <c r="C22" s="105">
        <v>0.02</v>
      </c>
    </row>
    <row r="23" spans="1:3">
      <c r="A23" s="135" t="s">
        <v>136</v>
      </c>
      <c r="B23" s="104" t="s">
        <v>59</v>
      </c>
      <c r="C23" s="105">
        <v>3000</v>
      </c>
    </row>
    <row r="24" spans="1:3">
      <c r="A24" s="103" t="s">
        <v>172</v>
      </c>
      <c r="B24" s="104"/>
      <c r="C24" s="105"/>
    </row>
    <row r="25" spans="1:3">
      <c r="A25" s="135" t="s">
        <v>71</v>
      </c>
      <c r="B25" s="104" t="s">
        <v>53</v>
      </c>
      <c r="C25" s="105">
        <v>0.15</v>
      </c>
    </row>
    <row r="26" spans="1:3">
      <c r="A26" s="135" t="s">
        <v>143</v>
      </c>
      <c r="B26" s="104" t="s">
        <v>53</v>
      </c>
      <c r="C26" s="105">
        <v>0.1</v>
      </c>
    </row>
    <row r="27" spans="1:3">
      <c r="A27" s="135" t="s">
        <v>136</v>
      </c>
      <c r="B27" s="104" t="s">
        <v>59</v>
      </c>
      <c r="C27" s="105">
        <v>1000</v>
      </c>
    </row>
    <row r="28" spans="1:3">
      <c r="A28" s="103" t="s">
        <v>105</v>
      </c>
      <c r="B28" s="104"/>
      <c r="C28" s="105"/>
    </row>
    <row r="29" spans="1:3">
      <c r="A29" s="135" t="s">
        <v>73</v>
      </c>
      <c r="B29" s="104" t="s">
        <v>53</v>
      </c>
      <c r="C29" s="105">
        <v>0.1</v>
      </c>
    </row>
    <row r="30" spans="1:3">
      <c r="A30" s="135" t="s">
        <v>135</v>
      </c>
      <c r="B30" s="104" t="s">
        <v>53</v>
      </c>
      <c r="C30" s="105">
        <v>0.5</v>
      </c>
    </row>
    <row r="31" spans="1:3">
      <c r="A31" s="135" t="s">
        <v>139</v>
      </c>
      <c r="B31" s="104" t="s">
        <v>53</v>
      </c>
      <c r="C31" s="105">
        <v>0.2</v>
      </c>
    </row>
    <row r="32" spans="1:3">
      <c r="A32" s="135" t="s">
        <v>137</v>
      </c>
      <c r="B32" s="104" t="s">
        <v>53</v>
      </c>
      <c r="C32" s="105">
        <v>0.1</v>
      </c>
    </row>
    <row r="33" spans="1:3">
      <c r="A33" s="135" t="s">
        <v>140</v>
      </c>
      <c r="B33" s="104" t="s">
        <v>53</v>
      </c>
      <c r="C33" s="105">
        <v>0.1</v>
      </c>
    </row>
    <row r="34" spans="1:3">
      <c r="A34" s="135" t="s">
        <v>136</v>
      </c>
      <c r="B34" s="104" t="s">
        <v>59</v>
      </c>
      <c r="C34" s="105">
        <v>20000</v>
      </c>
    </row>
    <row r="35" spans="1:3">
      <c r="A35" s="99" t="s">
        <v>173</v>
      </c>
      <c r="B35" s="101"/>
      <c r="C35" s="102"/>
    </row>
    <row r="36" spans="1:3">
      <c r="A36" s="134" t="s">
        <v>165</v>
      </c>
      <c r="B36" s="101" t="s">
        <v>166</v>
      </c>
      <c r="C36" s="102">
        <v>1</v>
      </c>
    </row>
    <row r="37" spans="1:3">
      <c r="A37" s="134" t="s">
        <v>142</v>
      </c>
      <c r="B37" s="101" t="s">
        <v>133</v>
      </c>
      <c r="C37" s="102">
        <v>2</v>
      </c>
    </row>
    <row r="38" spans="1:3">
      <c r="A38" s="134" t="s">
        <v>136</v>
      </c>
      <c r="B38" s="101" t="s">
        <v>59</v>
      </c>
      <c r="C38" s="102">
        <v>1000</v>
      </c>
    </row>
    <row r="39" spans="1:3">
      <c r="A39" s="103" t="s">
        <v>174</v>
      </c>
      <c r="B39" s="104"/>
      <c r="C39" s="105"/>
    </row>
    <row r="40" spans="1:3">
      <c r="A40" s="135" t="s">
        <v>73</v>
      </c>
      <c r="B40" s="104" t="s">
        <v>53</v>
      </c>
      <c r="C40" s="105">
        <v>0.1</v>
      </c>
    </row>
    <row r="41" spans="1:3">
      <c r="A41" s="135" t="s">
        <v>135</v>
      </c>
      <c r="B41" s="104" t="s">
        <v>53</v>
      </c>
      <c r="C41" s="105">
        <v>0.5</v>
      </c>
    </row>
    <row r="42" spans="1:3">
      <c r="A42" s="135" t="s">
        <v>139</v>
      </c>
      <c r="B42" s="104" t="s">
        <v>53</v>
      </c>
      <c r="C42" s="105">
        <v>0.2</v>
      </c>
    </row>
    <row r="43" spans="1:3">
      <c r="A43" s="135" t="s">
        <v>137</v>
      </c>
      <c r="B43" s="104" t="s">
        <v>53</v>
      </c>
      <c r="C43" s="105">
        <v>0.1</v>
      </c>
    </row>
    <row r="44" spans="1:3">
      <c r="A44" s="135" t="s">
        <v>140</v>
      </c>
      <c r="B44" s="104" t="s">
        <v>53</v>
      </c>
      <c r="C44" s="105">
        <v>0.1</v>
      </c>
    </row>
    <row r="45" spans="1:3">
      <c r="A45" s="135" t="s">
        <v>136</v>
      </c>
      <c r="B45" s="104" t="s">
        <v>59</v>
      </c>
      <c r="C45" s="105">
        <v>20000</v>
      </c>
    </row>
    <row r="46" spans="1:3">
      <c r="A46" s="103" t="s">
        <v>103</v>
      </c>
      <c r="B46" s="104"/>
      <c r="C46" s="105"/>
    </row>
    <row r="47" spans="1:3">
      <c r="A47" s="135" t="s">
        <v>73</v>
      </c>
      <c r="B47" s="104" t="s">
        <v>53</v>
      </c>
      <c r="C47" s="105">
        <v>0.2</v>
      </c>
    </row>
    <row r="48" spans="1:3">
      <c r="A48" s="135" t="s">
        <v>136</v>
      </c>
      <c r="B48" s="104" t="s">
        <v>59</v>
      </c>
      <c r="C48" s="105">
        <v>2000</v>
      </c>
    </row>
    <row r="49" spans="1:3">
      <c r="A49" s="103" t="s">
        <v>106</v>
      </c>
      <c r="B49" s="104"/>
      <c r="C49" s="105"/>
    </row>
    <row r="50" spans="1:3">
      <c r="A50" s="135" t="s">
        <v>175</v>
      </c>
      <c r="B50" s="104" t="s">
        <v>53</v>
      </c>
      <c r="C50" s="105">
        <v>7.0000000000000007E-2</v>
      </c>
    </row>
    <row r="51" spans="1:3">
      <c r="A51" s="99" t="s">
        <v>176</v>
      </c>
      <c r="B51" s="101"/>
      <c r="C51" s="102"/>
    </row>
    <row r="52" spans="1:3">
      <c r="A52" s="134" t="s">
        <v>136</v>
      </c>
      <c r="B52" s="101" t="s">
        <v>59</v>
      </c>
      <c r="C52" s="102">
        <v>15000</v>
      </c>
    </row>
    <row r="53" spans="1:3">
      <c r="A53" s="99" t="s">
        <v>113</v>
      </c>
      <c r="B53" s="101"/>
      <c r="C53" s="102"/>
    </row>
    <row r="54" spans="1:3">
      <c r="A54" s="134" t="s">
        <v>73</v>
      </c>
      <c r="B54" s="101" t="s">
        <v>53</v>
      </c>
      <c r="C54" s="102">
        <v>0.2</v>
      </c>
    </row>
    <row r="55" spans="1:3">
      <c r="A55" s="134" t="s">
        <v>136</v>
      </c>
      <c r="B55" s="101" t="s">
        <v>59</v>
      </c>
      <c r="C55" s="102">
        <v>2000</v>
      </c>
    </row>
    <row r="56" spans="1:3">
      <c r="A56" s="103" t="s">
        <v>177</v>
      </c>
      <c r="B56" s="104"/>
      <c r="C56" s="105"/>
    </row>
    <row r="57" spans="1:3">
      <c r="A57" s="135" t="s">
        <v>73</v>
      </c>
      <c r="B57" s="104" t="s">
        <v>53</v>
      </c>
      <c r="C57" s="105">
        <v>0.2</v>
      </c>
    </row>
    <row r="58" spans="1:3">
      <c r="A58" s="135" t="s">
        <v>136</v>
      </c>
      <c r="B58" s="104" t="s">
        <v>59</v>
      </c>
      <c r="C58" s="105">
        <v>3000</v>
      </c>
    </row>
    <row r="59" spans="1:3">
      <c r="A59" s="103" t="s">
        <v>101</v>
      </c>
      <c r="B59" s="104"/>
      <c r="C59" s="105"/>
    </row>
    <row r="60" spans="1:3">
      <c r="A60" s="135" t="s">
        <v>134</v>
      </c>
      <c r="B60" s="104" t="s">
        <v>53</v>
      </c>
      <c r="C60" s="105">
        <v>0.7</v>
      </c>
    </row>
    <row r="61" spans="1:3">
      <c r="A61" s="135" t="s">
        <v>135</v>
      </c>
      <c r="B61" s="104" t="s">
        <v>53</v>
      </c>
      <c r="C61" s="105">
        <v>0.5</v>
      </c>
    </row>
    <row r="62" spans="1:3">
      <c r="A62" s="135" t="s">
        <v>136</v>
      </c>
      <c r="B62" s="104" t="s">
        <v>59</v>
      </c>
      <c r="C62" s="105">
        <v>20000</v>
      </c>
    </row>
    <row r="63" spans="1:3">
      <c r="A63" s="99" t="s">
        <v>178</v>
      </c>
      <c r="B63" s="101"/>
      <c r="C63" s="102"/>
    </row>
    <row r="64" spans="1:3">
      <c r="A64" s="134" t="s">
        <v>78</v>
      </c>
      <c r="B64" s="101" t="s">
        <v>53</v>
      </c>
      <c r="C64" s="102">
        <v>0.4</v>
      </c>
    </row>
    <row r="65" spans="1:3">
      <c r="A65" s="99" t="s">
        <v>179</v>
      </c>
      <c r="B65" s="101"/>
      <c r="C65" s="102"/>
    </row>
    <row r="66" spans="1:3">
      <c r="A66" s="134" t="s">
        <v>180</v>
      </c>
      <c r="B66" s="101" t="s">
        <v>53</v>
      </c>
      <c r="C66" s="102">
        <v>0.7</v>
      </c>
    </row>
    <row r="67" spans="1:3">
      <c r="A67" s="134" t="s">
        <v>136</v>
      </c>
      <c r="B67" s="101" t="s">
        <v>59</v>
      </c>
      <c r="C67" s="102">
        <v>3000</v>
      </c>
    </row>
    <row r="68" spans="1:3">
      <c r="A68" s="103" t="s">
        <v>102</v>
      </c>
      <c r="B68" s="104"/>
      <c r="C68" s="105"/>
    </row>
    <row r="69" spans="1:3">
      <c r="A69" s="135" t="s">
        <v>61</v>
      </c>
      <c r="B69" s="104" t="s">
        <v>53</v>
      </c>
      <c r="C69" s="105">
        <v>0.3</v>
      </c>
    </row>
    <row r="70" spans="1:3">
      <c r="A70" s="135" t="s">
        <v>136</v>
      </c>
      <c r="B70" s="104" t="s">
        <v>59</v>
      </c>
      <c r="C70" s="105">
        <v>5000</v>
      </c>
    </row>
    <row r="71" spans="1:3">
      <c r="A71" s="99" t="s">
        <v>181</v>
      </c>
      <c r="B71" s="101"/>
      <c r="C71" s="102"/>
    </row>
    <row r="72" spans="1:3">
      <c r="A72" s="134" t="s">
        <v>182</v>
      </c>
      <c r="B72" s="101" t="s">
        <v>53</v>
      </c>
      <c r="C72" s="102">
        <v>0.3</v>
      </c>
    </row>
    <row r="73" spans="1:3">
      <c r="A73" s="134" t="s">
        <v>136</v>
      </c>
      <c r="B73" s="101" t="s">
        <v>59</v>
      </c>
      <c r="C73" s="102">
        <v>10000</v>
      </c>
    </row>
    <row r="74" spans="1:3">
      <c r="A74" s="99" t="s">
        <v>183</v>
      </c>
      <c r="B74" s="101"/>
      <c r="C74" s="102"/>
    </row>
    <row r="75" spans="1:3">
      <c r="A75" s="134" t="s">
        <v>139</v>
      </c>
      <c r="B75" s="101" t="s">
        <v>53</v>
      </c>
      <c r="C75" s="102">
        <v>0.3</v>
      </c>
    </row>
    <row r="76" spans="1:3">
      <c r="A76" s="134" t="s">
        <v>140</v>
      </c>
      <c r="B76" s="101" t="s">
        <v>53</v>
      </c>
      <c r="C76" s="102">
        <v>0.1</v>
      </c>
    </row>
    <row r="77" spans="1:3">
      <c r="A77" s="134" t="s">
        <v>136</v>
      </c>
      <c r="B77" s="101" t="s">
        <v>59</v>
      </c>
      <c r="C77" s="102">
        <v>20000</v>
      </c>
    </row>
    <row r="78" spans="1:3">
      <c r="A78" s="103" t="s">
        <v>184</v>
      </c>
      <c r="B78" s="104"/>
      <c r="C78" s="105"/>
    </row>
    <row r="79" spans="1:3">
      <c r="A79" s="135" t="s">
        <v>73</v>
      </c>
      <c r="B79" s="104" t="s">
        <v>53</v>
      </c>
      <c r="C79" s="105">
        <v>0.4</v>
      </c>
    </row>
    <row r="80" spans="1:3">
      <c r="A80" s="135" t="s">
        <v>136</v>
      </c>
      <c r="B80" s="104" t="s">
        <v>59</v>
      </c>
      <c r="C80" s="105">
        <v>10000</v>
      </c>
    </row>
    <row r="81" spans="1:3">
      <c r="A81" s="103" t="s">
        <v>114</v>
      </c>
      <c r="B81" s="104"/>
      <c r="C81" s="105"/>
    </row>
    <row r="82" spans="1:3">
      <c r="A82" s="135" t="s">
        <v>78</v>
      </c>
      <c r="B82" s="104" t="s">
        <v>53</v>
      </c>
      <c r="C82" s="105">
        <v>0.4</v>
      </c>
    </row>
    <row r="83" spans="1:3">
      <c r="A83" s="135" t="s">
        <v>136</v>
      </c>
      <c r="B83" s="104" t="s">
        <v>59</v>
      </c>
      <c r="C83" s="105">
        <v>3000</v>
      </c>
    </row>
    <row r="84" spans="1:3">
      <c r="A84" s="99" t="s">
        <v>185</v>
      </c>
      <c r="B84" s="101"/>
      <c r="C84" s="102"/>
    </row>
    <row r="85" spans="1:3">
      <c r="A85" s="134" t="s">
        <v>73</v>
      </c>
      <c r="B85" s="101" t="s">
        <v>53</v>
      </c>
      <c r="C85" s="102">
        <v>0.4</v>
      </c>
    </row>
    <row r="86" spans="1:3">
      <c r="A86" s="134" t="s">
        <v>136</v>
      </c>
      <c r="B86" s="101" t="s">
        <v>59</v>
      </c>
      <c r="C86" s="102">
        <v>10000</v>
      </c>
    </row>
    <row r="87" spans="1:3">
      <c r="A87" s="134" t="s">
        <v>186</v>
      </c>
      <c r="B87" s="101" t="s">
        <v>10</v>
      </c>
      <c r="C87" s="102">
        <v>0.25</v>
      </c>
    </row>
    <row r="88" spans="1:3">
      <c r="A88" s="94"/>
      <c r="B88" s="94"/>
      <c r="C88" s="94"/>
    </row>
    <row r="89" spans="1:3">
      <c r="A89" s="94"/>
      <c r="B89" s="94"/>
      <c r="C89" s="94"/>
    </row>
    <row r="90" spans="1:3">
      <c r="A90" s="94"/>
      <c r="B90" s="94"/>
      <c r="C90" s="94"/>
    </row>
    <row r="91" spans="1:3">
      <c r="A91" s="94"/>
      <c r="B91" s="94"/>
      <c r="C91" s="94"/>
    </row>
    <row r="92" spans="1:3">
      <c r="A92" s="94"/>
      <c r="B92" s="94"/>
      <c r="C92" s="94"/>
    </row>
    <row r="93" spans="1:3">
      <c r="A93" s="94"/>
      <c r="B93" s="94"/>
      <c r="C93" s="94"/>
    </row>
    <row r="94" spans="1:3">
      <c r="A94" s="94"/>
      <c r="B94" s="94"/>
      <c r="C94" s="94"/>
    </row>
    <row r="95" spans="1:3">
      <c r="A95" s="94"/>
      <c r="B95" s="94"/>
      <c r="C95" s="94"/>
    </row>
    <row r="96" spans="1:3">
      <c r="A96" s="94"/>
      <c r="B96" s="94"/>
      <c r="C96" s="94"/>
    </row>
    <row r="97" spans="1:3">
      <c r="A97" s="94"/>
      <c r="B97" s="94"/>
      <c r="C97" s="94"/>
    </row>
    <row r="98" spans="1:3">
      <c r="A98" s="94"/>
      <c r="B98" s="94"/>
      <c r="C98" s="94"/>
    </row>
    <row r="99" spans="1:3">
      <c r="A99" s="94"/>
      <c r="B99" s="94"/>
      <c r="C99" s="94"/>
    </row>
    <row r="100" spans="1:3">
      <c r="A100" s="94"/>
      <c r="B100" s="94"/>
      <c r="C100" s="94"/>
    </row>
    <row r="101" spans="1:3">
      <c r="A101" s="94"/>
      <c r="B101" s="94"/>
      <c r="C101" s="94"/>
    </row>
    <row r="102" spans="1:3">
      <c r="A102" s="94"/>
      <c r="B102" s="94"/>
      <c r="C102" s="94"/>
    </row>
    <row r="103" spans="1:3">
      <c r="A103" s="94"/>
      <c r="B103" s="94"/>
      <c r="C103" s="94"/>
    </row>
    <row r="104" spans="1:3">
      <c r="A104" s="94"/>
      <c r="B104" s="94"/>
      <c r="C104" s="94"/>
    </row>
    <row r="105" spans="1:3">
      <c r="A105" s="94"/>
      <c r="B105" s="94"/>
      <c r="C105" s="94"/>
    </row>
    <row r="106" spans="1:3">
      <c r="A106" s="94"/>
      <c r="B106" s="94"/>
      <c r="C106" s="94"/>
    </row>
    <row r="107" spans="1:3">
      <c r="A107" s="94"/>
      <c r="B107" s="94"/>
      <c r="C107" s="94"/>
    </row>
    <row r="108" spans="1:3">
      <c r="A108" s="94"/>
      <c r="B108" s="94"/>
      <c r="C108" s="94"/>
    </row>
    <row r="109" spans="1:3">
      <c r="A109" s="94"/>
      <c r="B109" s="94"/>
      <c r="C109" s="94"/>
    </row>
    <row r="110" spans="1:3">
      <c r="A110" s="94"/>
      <c r="B110" s="94"/>
      <c r="C110" s="94"/>
    </row>
    <row r="111" spans="1:3">
      <c r="A111" s="94"/>
      <c r="B111" s="94"/>
      <c r="C111" s="94"/>
    </row>
    <row r="112" spans="1:3">
      <c r="A112" s="94"/>
      <c r="B112" s="94"/>
      <c r="C112" s="94"/>
    </row>
    <row r="113" spans="1:3">
      <c r="A113" s="94"/>
      <c r="B113" s="94"/>
      <c r="C113" s="94"/>
    </row>
    <row r="114" spans="1:3">
      <c r="A114" s="94"/>
      <c r="B114" s="94"/>
      <c r="C114" s="94"/>
    </row>
    <row r="115" spans="1:3">
      <c r="A115" s="94"/>
      <c r="B115" s="94"/>
      <c r="C115" s="94"/>
    </row>
    <row r="116" spans="1:3">
      <c r="A116" s="94"/>
      <c r="B116" s="94"/>
      <c r="C116" s="94"/>
    </row>
    <row r="117" spans="1:3">
      <c r="A117" s="94"/>
      <c r="B117" s="94"/>
      <c r="C117" s="94"/>
    </row>
    <row r="118" spans="1:3">
      <c r="A118" s="94"/>
      <c r="B118" s="94"/>
      <c r="C118" s="94"/>
    </row>
    <row r="119" spans="1:3">
      <c r="A119" s="94"/>
      <c r="B119" s="94"/>
      <c r="C119" s="94"/>
    </row>
    <row r="120" spans="1:3">
      <c r="A120" s="94"/>
      <c r="B120" s="94"/>
      <c r="C120" s="94"/>
    </row>
    <row r="121" spans="1:3">
      <c r="A121" s="94"/>
      <c r="B121" s="94"/>
      <c r="C121" s="94"/>
    </row>
    <row r="122" spans="1:3">
      <c r="A122" s="94"/>
      <c r="B122" s="94"/>
      <c r="C122" s="94"/>
    </row>
    <row r="123" spans="1:3">
      <c r="A123" s="94"/>
      <c r="B123" s="94"/>
      <c r="C123" s="94"/>
    </row>
    <row r="124" spans="1:3">
      <c r="A124" s="94"/>
      <c r="B124" s="94"/>
      <c r="C124" s="94"/>
    </row>
    <row r="125" spans="1:3">
      <c r="A125" s="94"/>
      <c r="B125" s="94"/>
      <c r="C125" s="94"/>
    </row>
    <row r="126" spans="1:3">
      <c r="A126" s="94"/>
      <c r="B126" s="94"/>
      <c r="C126" s="94"/>
    </row>
    <row r="127" spans="1:3">
      <c r="A127" s="94"/>
      <c r="B127" s="94"/>
      <c r="C127" s="94"/>
    </row>
    <row r="128" spans="1:3">
      <c r="A128" s="94"/>
      <c r="B128" s="94"/>
      <c r="C128" s="94"/>
    </row>
    <row r="129" spans="1:3">
      <c r="A129" s="94"/>
      <c r="B129" s="94"/>
      <c r="C129" s="94"/>
    </row>
    <row r="130" spans="1:3">
      <c r="A130" s="94"/>
      <c r="B130" s="94"/>
      <c r="C130" s="94"/>
    </row>
    <row r="131" spans="1:3">
      <c r="A131" s="94"/>
      <c r="B131" s="94"/>
      <c r="C131" s="94"/>
    </row>
    <row r="132" spans="1:3">
      <c r="A132" s="94"/>
      <c r="B132" s="94"/>
      <c r="C132" s="94"/>
    </row>
    <row r="133" spans="1:3">
      <c r="A133" s="94"/>
      <c r="B133" s="94"/>
      <c r="C133" s="94"/>
    </row>
    <row r="134" spans="1:3">
      <c r="A134" s="94"/>
      <c r="B134" s="94"/>
      <c r="C134" s="94"/>
    </row>
    <row r="135" spans="1:3">
      <c r="A135" s="94"/>
      <c r="B135" s="94"/>
      <c r="C135" s="94"/>
    </row>
    <row r="136" spans="1:3">
      <c r="A136" s="94"/>
      <c r="B136" s="94"/>
      <c r="C136" s="94"/>
    </row>
    <row r="137" spans="1:3">
      <c r="A137" s="94"/>
      <c r="B137" s="94"/>
      <c r="C137" s="94"/>
    </row>
    <row r="138" spans="1:3">
      <c r="A138" s="94"/>
      <c r="B138" s="94"/>
      <c r="C138" s="94"/>
    </row>
    <row r="139" spans="1:3">
      <c r="A139" s="94"/>
      <c r="B139" s="94"/>
      <c r="C139" s="94"/>
    </row>
    <row r="140" spans="1:3">
      <c r="A140" s="94"/>
      <c r="B140" s="94"/>
      <c r="C140" s="94"/>
    </row>
    <row r="141" spans="1:3">
      <c r="A141" s="94"/>
      <c r="B141" s="94"/>
      <c r="C141" s="94"/>
    </row>
    <row r="142" spans="1:3">
      <c r="A142" s="94"/>
      <c r="B142" s="94"/>
      <c r="C142" s="94"/>
    </row>
    <row r="143" spans="1:3">
      <c r="A143" s="94"/>
      <c r="B143" s="94"/>
      <c r="C143" s="94"/>
    </row>
    <row r="144" spans="1:3">
      <c r="A144" s="94"/>
      <c r="B144" s="94"/>
      <c r="C144" s="94"/>
    </row>
    <row r="145" spans="1:3">
      <c r="A145" s="94"/>
      <c r="B145" s="94"/>
      <c r="C145" s="94"/>
    </row>
    <row r="146" spans="1:3">
      <c r="A146" s="94"/>
      <c r="B146" s="94"/>
      <c r="C146" s="94"/>
    </row>
    <row r="147" spans="1:3">
      <c r="A147" s="94"/>
      <c r="B147" s="94"/>
      <c r="C147" s="94"/>
    </row>
    <row r="148" spans="1:3">
      <c r="A148" s="94"/>
      <c r="B148" s="94"/>
      <c r="C148" s="94"/>
    </row>
    <row r="149" spans="1:3">
      <c r="A149" s="94"/>
      <c r="B149" s="94"/>
      <c r="C149" s="94"/>
    </row>
    <row r="150" spans="1:3">
      <c r="A150" s="94"/>
      <c r="B150" s="94"/>
      <c r="C150" s="94"/>
    </row>
    <row r="151" spans="1:3">
      <c r="A151" s="94"/>
      <c r="B151" s="94"/>
      <c r="C151" s="94"/>
    </row>
    <row r="152" spans="1:3">
      <c r="A152" s="94"/>
      <c r="B152" s="94"/>
      <c r="C152" s="94"/>
    </row>
    <row r="153" spans="1:3">
      <c r="A153" s="94"/>
      <c r="B153" s="94"/>
      <c r="C153" s="94"/>
    </row>
    <row r="154" spans="1:3">
      <c r="A154" s="94"/>
      <c r="B154" s="94"/>
      <c r="C154" s="94"/>
    </row>
    <row r="155" spans="1:3">
      <c r="A155" s="94"/>
      <c r="B155" s="94"/>
      <c r="C155" s="94"/>
    </row>
    <row r="156" spans="1:3">
      <c r="A156" s="94"/>
      <c r="B156" s="94"/>
      <c r="C156" s="94"/>
    </row>
    <row r="157" spans="1:3">
      <c r="A157" s="94"/>
      <c r="B157" s="94"/>
      <c r="C157" s="94"/>
    </row>
  </sheetData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DINH MUC </vt:lpstr>
      <vt:lpstr>DINH MUC  (2)</vt:lpstr>
      <vt:lpstr>Nuoc giai khat</vt:lpstr>
      <vt:lpstr>Mon 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2022-09-16T03:52:34Z</cp:lastPrinted>
  <dcterms:created xsi:type="dcterms:W3CDTF">2016-11-22T09:13:00Z</dcterms:created>
  <dcterms:modified xsi:type="dcterms:W3CDTF">2022-09-16T04:27:01Z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1033-11.2.0.10017</vt:lpwstr>
  </property>
</Properties>
</file>